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255" activeTab="1"/>
  </bookViews>
  <sheets>
    <sheet name="报价统一格式" sheetId="8" r:id="rId1"/>
    <sheet name="最高限价" sheetId="9" r:id="rId2"/>
  </sheets>
  <definedNames>
    <definedName name="_xlnm._FilterDatabase" localSheetId="1" hidden="1">最高限价!$6:$89</definedName>
    <definedName name="_xlnm.Print_Area" localSheetId="1">最高限价!$A$1:$K$89</definedName>
  </definedNames>
  <calcPr calcId="144525"/>
</workbook>
</file>

<file path=xl/sharedStrings.xml><?xml version="1.0" encoding="utf-8"?>
<sst xmlns="http://schemas.openxmlformats.org/spreadsheetml/2006/main" count="278" uniqueCount="182">
  <si>
    <t>泸州市龙马潭区龙驰科技有限公司
弱电安装报价清单</t>
  </si>
  <si>
    <t>地址：泸州市龙马潭区云台路68号龙驰集团商业楼3楼B5     联系电话：0830-6667781     联系人：张先生   E-mail：lckeji2021@163.com</t>
  </si>
  <si>
    <t>项目施工地址：龙马潭区金龙镇卫生院急救能力提升项目弱电安装</t>
  </si>
  <si>
    <t>报价单位：</t>
  </si>
  <si>
    <t>地    址：</t>
  </si>
  <si>
    <t>联系人：</t>
  </si>
  <si>
    <t>电    话：</t>
  </si>
  <si>
    <t>序号</t>
  </si>
  <si>
    <t>项目名称</t>
  </si>
  <si>
    <t>项目特征描述</t>
  </si>
  <si>
    <t>计量单位</t>
  </si>
  <si>
    <t>工程量</t>
  </si>
  <si>
    <t>单价（元）</t>
  </si>
  <si>
    <t>总价（元）</t>
  </si>
  <si>
    <t>不含税价</t>
  </si>
  <si>
    <t>税率</t>
  </si>
  <si>
    <t>价税合计</t>
  </si>
  <si>
    <t>不含税金额</t>
  </si>
  <si>
    <t>税额</t>
  </si>
  <si>
    <t>合计</t>
  </si>
  <si>
    <t>泸州市龙马潭区龙驰科技有限公司
弱电安装最高限价清单</t>
  </si>
  <si>
    <t>弱电系统</t>
  </si>
  <si>
    <t>综合布线机柜</t>
  </si>
  <si>
    <t>1.名称：综合布线机柜
2.其他：满足设计及现行技术、质量验收规范要求。设计中包含的相关工作内容及其余未尽事宜，由承包人自行考虑，包含在投标报价中</t>
  </si>
  <si>
    <t>台</t>
  </si>
  <si>
    <t>数字摄像机</t>
  </si>
  <si>
    <t>1.名称 ：数字摄像机
2.内容 ：含支架及配套器具
3.参数：像素不低于200W
4.安装方式：吸顶安装
5.其他：满足设计及现行技术、质量验收规范要求。设计中包含的相关工作内容及其余未尽事宜，由承包人自行考虑，包含在投标报价中</t>
  </si>
  <si>
    <t>弱电桥架 200*150</t>
  </si>
  <si>
    <t>1.名称：弱电桥架 200*150mm
2.材质：钢制
3.规格：200*150mm
4.类型：槽式
5.附件：含桥架支撑架、桥架隔板及桥架连接弯头、三通、四通、盖板、隔板、连接片、开孔等
6.接地方式：按规范执行，含接地扁钢的费用
7.其他：满足设计及现行技术、质量验收规范要求。设计中包含的相关工作内容及其余未尽事宜，由承包人自行考虑，包含在投标报价中</t>
  </si>
  <si>
    <t>m</t>
  </si>
  <si>
    <t>弱电桥架 200*150（电井内）</t>
  </si>
  <si>
    <t>1.名称：弱电桥架 200*150mm（电井内）
2.材质：钢制
3.规格：200*150mm
4.类型：槽式
5.附件：含桥架支撑架、桥架隔板及桥架连接弯头、三通、四通、盖板、隔板、连接片、开孔等
6.接地方式：按规范执行，含接地扁钢的费用
7.其他：满足设计及现行技术、质量验收规范要求。设计中包含的相关工作内容及其余未尽事宜，由承包人自行考虑，包含在投标报价中</t>
  </si>
  <si>
    <t>弱电桥架 200*100</t>
  </si>
  <si>
    <t>1.名称：弱电桥架 200*100mm
2.材质：钢制
3.规格：200*100mm
4.类型：槽式
5.附件：含桥架支撑架、桥架隔板及桥架连接弯头、三通、四通、盖板、隔板、连接片、开孔等
6.接地方式：按规范执行，含接地扁钢的费用
7.其他：满足设计及现行技术、质量验收规范要求。设计中包含的相关工作内容及其余未尽事宜，由承包人自行考虑，包含在投标报价中</t>
  </si>
  <si>
    <t>桥架支架</t>
  </si>
  <si>
    <t>1.名称：桥架支架
2.材质：槽钢、角钢
3.规格：综合
4.其他：满足设计及现行技术、质量验收规范要求。设计中包含的相关工作内容及其余未尽事宜，由承包人自行考虑，包含在投标报价中</t>
  </si>
  <si>
    <t>kg</t>
  </si>
  <si>
    <t>配线WDZB1-BYJ-4mm2</t>
  </si>
  <si>
    <t xml:space="preserve">1.名称：配线WDZB1-BYJ-4mm2
2.配线形式：管内穿线
3.型号、规格：WDZB1-BYJ-4mm2
4.材质：铜芯
5.配线部位：综合考虑
6.配线线制：按设计要求
7.焊(压)接线端子：详设计图及相关规范
8.其他：满足设计及现行技术、质量验收规范要求。设计中包含的相关工作内容及其余未尽事宜，由承包人自行考虑，包含在投标报价中</t>
  </si>
  <si>
    <t>配线 WDZB1-RYSP-2*0.75mm2</t>
  </si>
  <si>
    <t>1.名称：配线 WDZB1-RYSP-2*0.75mm2
2.配线形式：管内穿线
3.型号、规格：WDZB1-RYSP-2*0.75mm2
4.材质：铜芯
5.配线部位：综合考虑
6.配线线制：按设计要求
7.焊(压)接线端子：详设计图及相关规范
8.其他：满足设计及现行技术、质量验收规范要求。设计中包含的相关工作内容及其余未尽事宜，由承包人自行考虑，包含在投标报价中</t>
  </si>
  <si>
    <t>智能照明控制面板</t>
  </si>
  <si>
    <t>1.名称：智能照明控制面板
2.其他：满足设计及现行技术、质量验收规范要求。设计中包含的相关工作内容及其余未尽事宜，由承包人自行考虑，包含在投标报价中</t>
  </si>
  <si>
    <t>配管SC20</t>
  </si>
  <si>
    <t xml:space="preserve">1.名称:配管
2.规格:SC20
3.材质:热镀锌钢管
4.敷设方式:综合考虑
5.接地要求：按设计及规范要求 
6.其他：满足设计及现行技术、质量验收规范要求。设计中包含的相关工作内容及其余未尽事宜，由承包人自行考虑，包含在投标报价中
</t>
  </si>
  <si>
    <t>配管JDG20</t>
  </si>
  <si>
    <t>1.名称：配管
2.规格：JDG20
3.材质：紧定式镀锌钢导管
4.敷设方式：综合考虑
5.接地要求：按设计及规范要求 
6.其他：满足设计及现行技术、质量验收规范要求。设计中包含的相关工作内容及其余未尽事宜，由承包人自行考虑，包含在投标报价中</t>
  </si>
  <si>
    <t>管内网线 CAT6</t>
  </si>
  <si>
    <t>1.名称：管内网线 CAT6 
2.规格：CAT6 
3.其他：满足设计及现行技术、质量验收规范要求。设计中包含的相关工作内容及其余未尽事宜，由承包人自行考虑，包含在投标报价中</t>
  </si>
  <si>
    <t>桥架内网线 CAT6</t>
  </si>
  <si>
    <t>1.名称：桥架内网线 CAT6 
2.规格：CAT6 
3.其他：满足设计及现行技术、质量验收规范要求。设计中包含的相关工作内容及其余未尽事宜，由承包人自行考虑，包含在投标报价中</t>
  </si>
  <si>
    <t>接地母线镀锌扁钢 25*4</t>
  </si>
  <si>
    <t>1.名称：接地母线 
2.材质、规格：镀锌扁钢 25*4mm
3.安装部位：室内 
4.安装形式：综合考虑
5.其他：满足设计及现行技术、质量验收规范要求。设计中包含的相关工作内容及其余未尽事宜，由承包人自行考虑，包含在投标报价中</t>
  </si>
  <si>
    <t>24口的光纤配线架</t>
  </si>
  <si>
    <t>1.名称: 光纤配线架
2.规格:24口
3.包含尾纤、跳线的费用
4.其他：满足设计及现行技术、质量验收规范要求。设计中包含的相关工作内容及其余未尽事宜，由承包人自行考虑，包含在投标报价中</t>
  </si>
  <si>
    <t>个</t>
  </si>
  <si>
    <t>24口交换机</t>
  </si>
  <si>
    <t>1.名称 ：24口交换机
2.规格:24口
3.包含尾纤、跳线的费用
4.其他：满足设计及现行技术、质量验收规范要求。设计中包含的相关工作内容及其余未尽事宜，由承包人自行考虑，包含在投标报价中</t>
  </si>
  <si>
    <t>24口POE网络交换机</t>
  </si>
  <si>
    <t>1.名称 ：24口POE网络交换机
2.规格:24口
3.包含尾纤、跳线的费用
4.其他：满足设计及现行技术、质量验收规范要求。设计中包含的相关工作内容及其余未尽事宜，由承包人自行考虑，包含在投标报价中</t>
  </si>
  <si>
    <t>光纤收发器</t>
  </si>
  <si>
    <t>1.名称 ：光纤收发器
2.规格:详设计
3.其他：满足设计及现行技术、质量验收规范要求。设计中包含的相关工作内容及其余未尽事宜，由承包人自行考虑，包含在投标报价中</t>
  </si>
  <si>
    <t>主控电视墙：42寸液晶监视器</t>
  </si>
  <si>
    <t>1.名称 ：主控电视墙：42寸液晶监视器
2.规格:42寸
3.其他：满足设计及现行技术、质量验收规范要求。设计中包含的相关工作内容及其余未尽事宜，由承包人自行考虑，包含在投标报价中</t>
  </si>
  <si>
    <t>套</t>
  </si>
  <si>
    <t>22寸液晶监视器</t>
  </si>
  <si>
    <t xml:space="preserve">1.名称 ：22寸液晶监视器
2.规格:22寸
3.其他：满足设计及现行技术、质量验收规范要求。设计中包含的相关工作内容及其余未尽事宜，由承包人自行考虑，包含在投标报价中</t>
  </si>
  <si>
    <t>操作台控制键盘</t>
  </si>
  <si>
    <t>1.名称 ：操作台控制键盘
2.规格:详设计
3.其他：满足设计及现行技术、质量验收规范要求。设计中包含的相关工作内容及其余未尽事宜，由承包人自行考虑，包含在投标报价中</t>
  </si>
  <si>
    <t>插座箱</t>
  </si>
  <si>
    <t>1.名称 ：接线箱
2.规格:详设计
3.其他：满足设计及现行技术、质量验收规范要求。设计中包含的相关工作内容及其余未尽事宜，由承包人自行考虑，包含在投标报价中</t>
  </si>
  <si>
    <t>SC-FC光纤跳线双芯</t>
  </si>
  <si>
    <t>1.名称：SC-FC光纤跳线双芯 
2.类别：光纤跳线 
3.规格：双芯
4.其他：满足设计及现行技术、质量验收规范要求。设计中包含的相关工作内容及其余未尽事宜，由承包人自行考虑，包含在投标报价中</t>
  </si>
  <si>
    <t>条</t>
  </si>
  <si>
    <t>4芯光纤</t>
  </si>
  <si>
    <t>1.名称 ：4芯光纤
2.其他：满足设计及现行技术、质量验收规范要求。设计中包含的相关工作内容及其余未尽事宜，由承包人自行考虑，包含在投标报价中</t>
  </si>
  <si>
    <t>接线HDMI</t>
  </si>
  <si>
    <t>1.名称 ：接线HDMI
2.其他：满足设计及现行技术、质量验收规范要求。设计中包含的相关工作内容及其余未尽事宜，由承包人自行考虑，包含在投标报价中</t>
  </si>
  <si>
    <t>主控电脑</t>
  </si>
  <si>
    <t>1.名称 ：主控电脑
2.规格:详设计
3.其他：满足设计及现行技术、质量验收规范要求。设计中包含的相关工作内容及其余未尽事宜，由承包人自行考虑，包含在投标报价中</t>
  </si>
  <si>
    <t>视频存储专用硬盘</t>
  </si>
  <si>
    <t>1.名称 ：视频存储专用硬盘
2.规格：35英寸 10000G 7200 64M SATA3.0
3.其他：满足设计及现行技术、质量验收规范要求。设计中包含的相关工作内容及其余未尽事宜，由承包人自行考虑，包含在投标报价中</t>
  </si>
  <si>
    <t>块</t>
  </si>
  <si>
    <t>NVR网络存储</t>
  </si>
  <si>
    <t>1.名称 ：NVR网络存储
2.规格：64 路网络视频输入,16盘位带2个RJ45 10 M/100 M/1000M自适应以太网口:网络视频带宽&gt;400Mbps,录像分辨率支持4 MP/3 MP/1080P支持UPnP、SNMP、NTP、SADP、SMTP、NFS、iSCSI、DHCP等网络协议,支持Raid 0、1、5、6、10:支持H,265、H.264支持1/4/6/8/9/16/25/32/36/64 画面:支持16路同步回放支持16 路1080P/32路720 P解码:16个SATA接口1个eSATA接口:16 路报警输入,8路报警输出:HDMI输出2个(异源):1 个键盘485 接口:2个USB 接口.
3.其他：满足设计及现行技术、质量验收规范要求。设计中包含的相关工作内容及其余未尽事宜，由承包人自行考虑，包含在投标报价中</t>
  </si>
  <si>
    <t>计算机网络系统</t>
  </si>
  <si>
    <t>24口接入交换机</t>
  </si>
  <si>
    <t>1.名称 ：24口接入交换机
2.规格：24个千兆电口，4个万兆SFP+.交换容量≥300Gbps.转发性能≥100Mpps
3.包含尾纤、跳线的费用
4.其他：满足设计及现行技术、质量验收规范要求。设计中包含的相关工作内容及其余未尽事宜，由承包人自行考虑，包含在投标报价中</t>
  </si>
  <si>
    <t>信息中心交换机</t>
  </si>
  <si>
    <t>1.名称 ：信息中心交换机
2.规格：交换容量≥ 4.5Tbps,包转发率≥2000 Mpps；10GE SFP+≥48个100GE QSFP28≥6个，交流电源≥2个
3.包含尾纤、跳线的费用
4.其他：满足设计及现行技术、质量验收规范要求。设计中包含的相关工作内容及其余未尽事宜，由承包人自行考虑，包含在投标报价中</t>
  </si>
  <si>
    <t>24口汇聚交换机</t>
  </si>
  <si>
    <t>1.名称 ：24口汇聚交换机
2.规格：24个千兆光口,4个万兆SFP+.交换容量≥2.5 Tbps,转发性能≥1000Mpps,支持扩展插槽双电源
3.包含尾纤、跳线的费用
4.其他：满足设计及现行技术、质量验收规范要求。设计中包含的相关工作内容及其余未尽事宜，由承包人自行考虑，包含在投标报价中</t>
  </si>
  <si>
    <t>业务系统虚拟化服务器</t>
  </si>
  <si>
    <t xml:space="preserve">1.名称 ：业务系统虚拟化服务器
2.规格:详设计
3.其他：满足设计及现行技术、质量验收规范要求。设计中包含的相关工作内容及其余未尽事宜，由承包人自行考虑，包含在投标报价中</t>
  </si>
  <si>
    <t>双口内网信息插座</t>
  </si>
  <si>
    <t>1.名称 ：双口内网信息插座
2.规格：86型面板。直角加厚，ABS+阻燃材料，防尘盖。单口，尺寸：86*86mm，本次配置1个六类网络模块，颜色：白色
3.安装方式：墙上暗设，86型预埋盒，底距完成面0.3m，配合家具安装/吊顶上安装时预留水晶头，病房区域有医护带的床位处医护设备的上安装
4.其他：满足设计及现行技术、质量验收规范要求。设计中包含的相关工作内容及其余未尽事宜，由承包人自行考虑，包含在投标报价中</t>
  </si>
  <si>
    <t>单口内网信息插座</t>
  </si>
  <si>
    <t>1.名称 ：单口内网信息插座
2.规格：86型面板。直角加厚，ABS+阻燃材料，防尘盖。单口，尺寸：86*86mm，本次配置1个六类网络模块，颜色：白色
3.安装方式：墙上暗设，86型预埋盒，底距完成面0.3m，配合家具安装/吊顶上安装时预留水晶头，病房区域有医护带的床位处医护设备的上安装
4.其他：满足设计及现行技术、质量验收规范要求。设计中包含的相关工作内容及其余未尽事宜，由承包人自行考虑，包含在投标报价中</t>
  </si>
  <si>
    <t>钢制开关（插座）盒</t>
  </si>
  <si>
    <t>1.名称 ：钢制开关（插座）盒
2.材质：钢制
3.其他：满足设计及现行技术、质量验收规范要求。设计中包含的相关工作内容及其余未尽事宜，由承包人自行考虑，包含在投标报价中</t>
  </si>
  <si>
    <t>管理工作站</t>
  </si>
  <si>
    <t>1.名称 ：管理工作站
2.规格：I5-8500 6灰6线程3.0Ghz /16G内存/256 G固态+1T硬盘/GTX1050TI/21英寸液晶示器 
3.其他：满足设计及现行技术、质量验收规范要求。设计中包含的相关工作内容及其余未尽事宜，由承包人自行考虑，包含在投标报价中</t>
  </si>
  <si>
    <t>24口光纤配线架</t>
  </si>
  <si>
    <t>1.名称：24口光纤配线架
2.规格：24口
3.包含尾纤、跳线的费用
4.其他：满足设计及现行技术、质量验收规范要求。设计中包含的相关工作内容及其余未尽事宜，由承包人自行考虑，包含在投标报价中</t>
  </si>
  <si>
    <t>24口网络配线架</t>
  </si>
  <si>
    <t xml:space="preserve">1.名称：24口配线架
2.规格：24口
3.包含尾纤、跳线的费用
4.其他：满足设计及现行技术、质量验收规范要求。设计中包含的相关工作内容及其余未尽事宜，由承包人自行考虑，包含在投标报价中
</t>
  </si>
  <si>
    <t>理线架</t>
  </si>
  <si>
    <t xml:space="preserve">1.名称 ：理线架
2.规格：详设计
3.包含尾纤、跳线的费用
4.其他：满足设计及现行技术、质量验收规范要求。设计中包含的相关工作内容及其余未尽事宜，由承包人自行考虑，包含在投标报价中
</t>
  </si>
  <si>
    <t>42U机柜 600×600×2000</t>
  </si>
  <si>
    <t>1.名称 ：42U机柜 600×600×2000
2.规格：600×600×2000
3.其他：满足设计及现行技术、质量验收规范要求。设计中包含的相关工作内容及其余未尽事宜，由承包人自行考虑，包含在投标报价中</t>
  </si>
  <si>
    <t>12芯光纤</t>
  </si>
  <si>
    <t xml:space="preserve">1.名称 ：12芯光纤
2.规格：12芯
2.其他：满足设计及现行技术、质量验收规范要求。设计中包含的相关工作内容及其余未尽事宜，由承包人自行考虑，包含在投标报价中</t>
  </si>
  <si>
    <t>接地分支线 WDZB1-BYJ-1×10mm2</t>
  </si>
  <si>
    <t xml:space="preserve">1.名称：接地分支线 WDZB1-BYJ-1×10mm2
2.配线形式：管内穿线
3.型号、规格：WDZB1-BYJ-1×10mm2
4.材质：铜芯
5.配线部位：综合考虑
6.配线线制：按设计要求
7.焊(压)接线端子：详设计图及相关规范
8.其他：满足设计及现行技术、质量验收规范要求。设计中包含的相关工作内容及其余未尽事宜，由承包人自行考虑，包含在投标报价中</t>
  </si>
  <si>
    <t>配管PC25</t>
  </si>
  <si>
    <t>1.名称:配管
2.规格:PC25
3.材质:塑料
4.敷设方式:综合考虑
5.接地要求：按设计及规范要求 
6.其他：满足设计及现行技术、质量验收规范要求。设计中包含的相关工作内容及其余未尽事宜，由承包人自行考虑，包含在投标报价中</t>
  </si>
  <si>
    <t>接地线 WDZB1-BYJ-1×35mm2</t>
  </si>
  <si>
    <t>1.名称：接地线 WDZB1-BYJ-1×35mm2
2.配线形式：管内穿线
3.型号、规格：WDZB1-BYJ-1×35mm2
4.材质：铜芯
5.配线部位：综合考虑
6.配线线制：按设计要求
7.焊(压)接线端子：详设计图及相关规范
8.其他：满足设计及现行技术、质量验收规范要求。设计中包含的相关工作内容及其余未尽事宜，由承包人自行考虑，包含在投标报价中</t>
  </si>
  <si>
    <t>配管PC40</t>
  </si>
  <si>
    <t>1.名称:配管
2.规格:PC40
3.材质:塑料
4.敷设方式:综合考虑
5.接地要求：按设计及规范要求 
6.其他：满足设计及现行技术、质量验收规范要求。设计中包含的相关工作内容及其余未尽事宜，由承包人自行考虑，包含在投标报价中</t>
  </si>
  <si>
    <t>电视插座</t>
  </si>
  <si>
    <t xml:space="preserve">1.名称 ：电视插座
2.规格:详设计
3.安装方式：墙上暗设86 型预埋盒，病房距地1.5m
4.其他：满足设计及现行技术、质量验收规范要求。设计中包含的相关工作内容及其余未尽事宜，由承包人自行考虑，包含在投标报价中</t>
  </si>
  <si>
    <t>8路IPTV编码器</t>
  </si>
  <si>
    <t xml:space="preserve">1.名称 ：8路IPTV编码器
2.规格:8路
3.安装方式：机架式安装
4.其他：满足设计及现行技术、质量验收规范要求。设计中包含的相关工作内容及其余未尽事宜，由承包人自行考虑，包含在投标报价中</t>
  </si>
  <si>
    <t>4路IPTV编码器</t>
  </si>
  <si>
    <t xml:space="preserve">1.名称 ：8路IPTV编码器
2.规格:4路
3.安装方式：机架式安装
4.其他：满足设计及现行技术、质量验收规范要求。设计中包含的相关工作内容及其余未尽事宜，由承包人自行考虑，包含在投标报价中</t>
  </si>
  <si>
    <t>计算机网络外网</t>
  </si>
  <si>
    <t>AC控制器</t>
  </si>
  <si>
    <t>1.名称 ：AC控制器
2.规格：详设计
3.其他：满足设计及现行技术、质量验收规范要求。设计中包含的相关工作内容及其余未尽事宜，由承包人自行考虑，包含在投标报价中</t>
  </si>
  <si>
    <t>双口信息插座（外网+语音）</t>
  </si>
  <si>
    <t>1.名称 ：双口信息插座（外网+语音）
2.规格：86型面板
3.安装方式：墙上暗设，86型预埋盒，底距完成面0.3m
4.其他：满足设计及现行技术、质量验收规范要求。设计中包含的相关工作内容及其余未尽事宜，由承包人自行考虑，包含在投标报价中</t>
  </si>
  <si>
    <t xml:space="preserve">1.名称：24口配线架
2.规格：24口
3.包含尾纤、跳线的费用
4.其他：满足设计及现行技术、质量验收规范要求。设计中包含的相关工作内容及其余未尽事宜，由承包人自行考虑，包含在投标报价中</t>
  </si>
  <si>
    <t xml:space="preserve">1.名称： 24口配线架
2.规格：24口
3.包含尾纤、跳线的费用
4.其他：满足设计及现行技术、质量验收规范要求。设计中包含的相关工作内容及其余未尽事宜，由承包人自行考虑，包含在投标报价中</t>
  </si>
  <si>
    <t xml:space="preserve">1.名称 ：理线架
2.规格：详设计
3.包含尾纤、跳线的费用
4.其他：满足设计及现行技术、质量验收规范要求。设计中包含的相关工作内容及其余未尽事宜，由承包人自行考虑，包含在投标报价中</t>
  </si>
  <si>
    <t>放装无线AP</t>
  </si>
  <si>
    <t xml:space="preserve">1.名称：放装无线AP 
2.安装方式：吊顶内安装 
3.其他：满足设计及现行技术、质量验收规范要求。设计中包含的相关工作内容及其余未尽事宜，由承包人自行考虑，包含在投标报价中</t>
  </si>
  <si>
    <t>19'机柜 600×600×2000</t>
  </si>
  <si>
    <t>1.名称 ：19'机柜 
2.规格：600mm×600mm×2000mm
3.其他：满足设计及现行技术、质量验收规范要求。设计中包含的相关工作内容及其余未尽事宜，由承包人自行考虑，包含在投标报价中</t>
  </si>
  <si>
    <t xml:space="preserve">1.名称 ：12芯光纤
2.规格：12芯
3 .其他：满足设计及现行技术、质量验收规范要求。设计中包含的相关工作内容及其余未尽事宜，由承包人自行考虑，包含在投标报价中</t>
  </si>
  <si>
    <t>门禁控制机</t>
  </si>
  <si>
    <t xml:space="preserve">1.名称 ：门禁控制机
2.规格：单门双向控制.2 万张卡管理权限,10 万条脱机存储记录TCP/IP局域网广域网联网控制。含机箱电源
3.其他：满足设计及现行技术、质量验收规范要求。设计中包含的相关工作内容及其余未尽事宜，由承包人自行考虑，包含在投标报价中</t>
  </si>
  <si>
    <t>出门按钮</t>
  </si>
  <si>
    <t xml:space="preserve">1.名称 ：出门按钮
2.规格：带DC12 V(常开)NO/(常闭)NC信号输出
3.安装方式：距地1.3m安装
4.其他：满足设计及现行技术、质量验收规范要求。设计中包含的相关工作内容及其余未尽事宜，由承包人自行考虑，包含在投标报价中</t>
  </si>
  <si>
    <t>读卡器</t>
  </si>
  <si>
    <t xml:space="preserve">1.名称 ：读卡器
2.规格：IC卡读卡器
3.安装方式：距地1.3m安装
4.其他：满足设计及现行技术、质量验收规范要求。设计中包含的相关工作内容及其余未尽事宜，由承包人自行考虑，包含在投标报价中</t>
  </si>
  <si>
    <t>只</t>
  </si>
  <si>
    <t>电磁锁</t>
  </si>
  <si>
    <t xml:space="preserve">1.名称 ：电磁锁
2.规格：明装型(中),工作电压:DC12 V/24 V,工作电压可调节抗拉力；2 *270公斤级
3.安装方式：门上0.1m安装
4.其他：满足设计及现行技术、质量验收规范要求。设计中包含的相关工作内容及其余未尽事宜，由承包人自行考虑，包含在投标报价中</t>
  </si>
  <si>
    <t>把</t>
  </si>
  <si>
    <t>病房呼叫系统</t>
  </si>
  <si>
    <t>床头分机</t>
  </si>
  <si>
    <t>1.名称 ：床头分机
2.安装方式：设备带嵌入式安装.
3.其他：满足设计及现行技术、质量验收规范要求。设计中包含的相关工作内容及其余未尽事宜，由承包人自行考虑，包含在投标报价中</t>
  </si>
  <si>
    <t>95</t>
  </si>
  <si>
    <t>呼叫机</t>
  </si>
  <si>
    <t xml:space="preserve">1.名称 ：呼叫机
2.安装方式：桌面/电脑安装
3.其他：满足设计及现行技术、质量验收规范要求。设计中包含的相关工作内容及其余未尽事宜，由承包人自行考虑，包含在投标报价中</t>
  </si>
  <si>
    <t>67</t>
  </si>
  <si>
    <t>走廊显示器</t>
  </si>
  <si>
    <t>1.名称 ：走廊显示器
2.安装方式：距地面2m吊装
3.其他：满足设计及现行技术、质量验收规范要求。设计中包含的相关工作内容及其余未尽事宜，由承包人自行考虑，包含在投标报价中</t>
  </si>
  <si>
    <t>12</t>
  </si>
  <si>
    <t>27寸液晶显示器</t>
  </si>
  <si>
    <t>1.名称 ：27寸液晶显示器
2.规格:27寸
3.其他：满足设计及现行技术、质量验收规范要求。设计中包含的相关工作内容及其余未尽事宜，由承包人自行考虑，包含在投标报价中</t>
  </si>
  <si>
    <t>1</t>
  </si>
  <si>
    <t>护理对讲主机</t>
  </si>
  <si>
    <t>1.名称 ：护理对讲主机
2.安装方式：桌面放置
3.其他：满足设计及现行技术、质量验收规范要求。设计中包含的相关工作内容及其余未尽事宜，由承包人自行考虑，包含在投标报价中</t>
  </si>
  <si>
    <t>能耗管理系统</t>
  </si>
  <si>
    <t>智能电表</t>
  </si>
  <si>
    <t>1.名称 ：智能电表
2.规格：·输入电流:可从1/5 A的CT(电流互感器)中接入·大屏幕液晶显示(68 *68)·带隔离的RS485 通讯接口通讯规约为MODBUS 可选双路RS485·工作电源:标准直流85 V到265V,交流80V到300V·四路开关量输入 两路继电器输出(可选)·高精度实时测量数据·用户通过面板可以方便设置仪表的工作模式
3.安装方式：根据现场情况确定安装
4.其他：满足设计及现行技术、质量验收规范要求。设计中包含的相关工作内容及其余未尽事宜，由承包人自行考虑，包含在投标报价中</t>
  </si>
  <si>
    <t>智能水表</t>
  </si>
  <si>
    <t xml:space="preserve">1.名称 ：智能水表
2.规格：直读式网络水表,带RS485 或无线通信接口、符合国家或行业相关标准,水表精度B级。通信协议可开放给第三方集成。支持188、MBUS或无线LORA、NB-IOT通讯协议
3.安装方式：根据现场情况确定安装
4.其他：满足设计及现行技术、质量验收规范要求。设计中包含的相关工作内容及其余未尽事宜，由承包人自行考虑，包含在投标报价中</t>
  </si>
  <si>
    <t>数据采集器</t>
  </si>
  <si>
    <t xml:space="preserve">1.名称 ：数据采集器
2.规格：通讯接口:网关提供4个RS485 口,每个通讯口可多连接16 个仪表。协议类型:ModbusRTU,DL7645-1997DLT645-2007
3.其他：满足设计及现行技术、质量验收规范要求。设计中包含的相关工作内容及其余未尽事宜，由承包人自行考虑，包含在投标报价中</t>
  </si>
  <si>
    <t>配线 WDZB1-RYSP-2*1mm2</t>
  </si>
  <si>
    <t xml:space="preserve">1.名称：配线 WDZB1-RYSP-2*1mm2
2.配线形式：管内穿线
3.型号、规格：WDZB1-RYSP-2*1mm2
4.材质：铜芯
5.配线部位：综合考虑
6.配线线制：按设计要求
7.焊(压)接线端子：详设计图及相关规范
8.其他：满足设计及现行技术、质量验收规范要求。设计中包含的相关工作内容及其余未尽事宜，由承包人自行考虑，包含在投标报价中</t>
  </si>
  <si>
    <t>离线巡更系统</t>
  </si>
  <si>
    <t>巡更器通讯座</t>
  </si>
  <si>
    <t xml:space="preserve">1.名称 ：巡更器通讯座
2.其他：满足设计及现行技术、质量验收规范要求。设计中包含的相关工作内容及其余未尽事宜，由承包人自行考虑，包含在投标报价中</t>
  </si>
  <si>
    <t>巡更点</t>
  </si>
  <si>
    <t xml:space="preserve">1.名称 ：巡更点
2.规格：防水、防震、防腐蚀、坚固耐用,可在各种恶劣环境中使用
3.其他：满足设计及现行技术、质量验收规范要求。设计中包含的相关工作内容及其余未尽事宜，由承包人自行考虑，包含在投标报价中</t>
  </si>
  <si>
    <t>巡更棒</t>
  </si>
  <si>
    <t xml:space="preserve">1.名称 ：巡更棒
2.其他：满足设计及现行技术、质量验收规范要求。设计中包含的相关工作内容及其余未尽事宜，由承包人自行考虑，包含在投标报价中</t>
  </si>
  <si>
    <t>巡更管理端</t>
  </si>
  <si>
    <t xml:space="preserve">1.名称 ：管理工作站
2.规格：l5-8500 6核6线程3.0Ghz /16G内存/256 G固态+1T硬盘GTx1050T/24 英寸液显示器
3.其他：满足设计及现行技术、质量验收规范要求。设计中包含的相关工作内容及其余未尽事宜，由承包人自行考虑，包含在投标报价中</t>
  </si>
</sst>
</file>

<file path=xl/styles.xml><?xml version="1.0" encoding="utf-8"?>
<styleSheet xmlns="http://schemas.openxmlformats.org/spreadsheetml/2006/main" xmlns:xr9="http://schemas.microsoft.com/office/spreadsheetml/2016/revision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_ "/>
    <numFmt numFmtId="178" formatCode="0.00_ "/>
    <numFmt numFmtId="179" formatCode="[DBNum2][$-804]&quot;人民币(大写)：&quot;General&quot;元整&quot;"/>
  </numFmts>
  <fonts count="3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25"/>
      <name val="微软雅黑"/>
      <charset val="134"/>
    </font>
    <font>
      <sz val="10"/>
      <name val="微软雅黑"/>
      <charset val="134"/>
    </font>
    <font>
      <sz val="12"/>
      <name val="微软雅黑"/>
      <charset val="134"/>
    </font>
    <font>
      <b/>
      <sz val="12"/>
      <name val="宋体"/>
      <charset val="134"/>
    </font>
    <font>
      <sz val="11"/>
      <color indexed="0"/>
      <name val="宋体"/>
      <charset val="134"/>
    </font>
    <font>
      <sz val="10"/>
      <color indexed="0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2"/>
      <name val="Times New Roman"/>
      <charset val="0"/>
    </font>
    <font>
      <sz val="10"/>
      <name val="Arial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13" applyNumberFormat="0" applyAlignment="0" applyProtection="0">
      <alignment vertical="center"/>
    </xf>
    <xf numFmtId="0" fontId="21" fillId="5" borderId="14" applyNumberFormat="0" applyAlignment="0" applyProtection="0">
      <alignment vertical="center"/>
    </xf>
    <xf numFmtId="0" fontId="22" fillId="5" borderId="13" applyNumberFormat="0" applyAlignment="0" applyProtection="0">
      <alignment vertical="center"/>
    </xf>
    <xf numFmtId="0" fontId="23" fillId="6" borderId="15" applyNumberFormat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1" fillId="0" borderId="0">
      <protection locked="0"/>
    </xf>
    <xf numFmtId="0" fontId="32" fillId="0" borderId="0"/>
    <xf numFmtId="0" fontId="33" fillId="0" borderId="0"/>
  </cellStyleXfs>
  <cellXfs count="11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9" fontId="1" fillId="0" borderId="1" xfId="3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 wrapText="1"/>
    </xf>
    <xf numFmtId="9" fontId="4" fillId="0" borderId="0" xfId="3" applyFont="1" applyFill="1" applyBorder="1" applyAlignment="1">
      <alignment horizontal="center" vertical="center" wrapText="1"/>
    </xf>
    <xf numFmtId="176" fontId="4" fillId="0" borderId="0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 wrapText="1"/>
    </xf>
    <xf numFmtId="9" fontId="6" fillId="0" borderId="0" xfId="3" applyFont="1" applyFill="1" applyBorder="1" applyAlignment="1">
      <alignment horizontal="center" vertical="center" wrapText="1"/>
    </xf>
    <xf numFmtId="176" fontId="6" fillId="0" borderId="0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center" wrapText="1"/>
    </xf>
    <xf numFmtId="9" fontId="6" fillId="0" borderId="3" xfId="3" applyFont="1" applyFill="1" applyBorder="1" applyAlignment="1">
      <alignment horizontal="center" vertical="center" wrapText="1"/>
    </xf>
    <xf numFmtId="176" fontId="6" fillId="0" borderId="3" xfId="0" applyNumberFormat="1" applyFont="1" applyFill="1" applyBorder="1" applyAlignment="1">
      <alignment horizontal="center" vertical="center" wrapText="1"/>
    </xf>
    <xf numFmtId="0" fontId="6" fillId="0" borderId="4" xfId="49" applyFont="1" applyFill="1" applyBorder="1" applyAlignment="1" applyProtection="1">
      <alignment horizontal="center" vertical="center" wrapText="1"/>
    </xf>
    <xf numFmtId="0" fontId="6" fillId="0" borderId="4" xfId="49" applyFont="1" applyFill="1" applyBorder="1" applyAlignment="1" applyProtection="1">
      <alignment horizontal="left" vertical="center" wrapText="1"/>
    </xf>
    <xf numFmtId="177" fontId="6" fillId="0" borderId="5" xfId="50" applyNumberFormat="1" applyFont="1" applyFill="1" applyBorder="1" applyAlignment="1">
      <alignment horizontal="center" vertical="center" wrapText="1"/>
    </xf>
    <xf numFmtId="9" fontId="6" fillId="0" borderId="6" xfId="3" applyFont="1" applyFill="1" applyBorder="1" applyAlignment="1" applyProtection="1">
      <alignment horizontal="center" vertical="center" wrapText="1"/>
    </xf>
    <xf numFmtId="176" fontId="6" fillId="0" borderId="7" xfId="50" applyNumberFormat="1" applyFont="1" applyFill="1" applyBorder="1" applyAlignment="1">
      <alignment horizontal="center" vertical="center" wrapText="1"/>
    </xf>
    <xf numFmtId="0" fontId="6" fillId="0" borderId="8" xfId="49" applyFont="1" applyFill="1" applyBorder="1" applyAlignment="1" applyProtection="1">
      <alignment horizontal="center" vertical="center" wrapText="1"/>
    </xf>
    <xf numFmtId="0" fontId="6" fillId="0" borderId="8" xfId="49" applyFont="1" applyFill="1" applyBorder="1" applyAlignment="1" applyProtection="1">
      <alignment horizontal="left" vertical="center" wrapText="1"/>
    </xf>
    <xf numFmtId="177" fontId="6" fillId="0" borderId="3" xfId="50" applyNumberFormat="1" applyFont="1" applyFill="1" applyBorder="1" applyAlignment="1">
      <alignment horizontal="center" vertical="center" wrapText="1"/>
    </xf>
    <xf numFmtId="9" fontId="6" fillId="0" borderId="3" xfId="3" applyFont="1" applyFill="1" applyBorder="1" applyAlignment="1" applyProtection="1">
      <alignment horizontal="center" vertical="center" wrapText="1"/>
    </xf>
    <xf numFmtId="176" fontId="6" fillId="0" borderId="3" xfId="50" applyNumberFormat="1" applyFont="1" applyFill="1" applyBorder="1" applyAlignment="1">
      <alignment horizontal="center" vertical="center" wrapText="1"/>
    </xf>
    <xf numFmtId="0" fontId="2" fillId="0" borderId="3" xfId="49" applyFont="1" applyFill="1" applyBorder="1" applyAlignment="1" applyProtection="1">
      <alignment horizontal="center" vertical="center" wrapText="1"/>
    </xf>
    <xf numFmtId="0" fontId="7" fillId="0" borderId="5" xfId="49" applyFont="1" applyFill="1" applyBorder="1" applyAlignment="1" applyProtection="1">
      <alignment horizontal="center" vertical="center" wrapText="1"/>
    </xf>
    <xf numFmtId="0" fontId="7" fillId="0" borderId="6" xfId="49" applyFont="1" applyFill="1" applyBorder="1" applyAlignment="1" applyProtection="1">
      <alignment horizontal="center" vertical="center" wrapText="1"/>
    </xf>
    <xf numFmtId="0" fontId="7" fillId="0" borderId="7" xfId="49" applyFont="1" applyFill="1" applyBorder="1" applyAlignment="1" applyProtection="1">
      <alignment horizontal="center" vertical="center" wrapText="1"/>
    </xf>
    <xf numFmtId="177" fontId="2" fillId="0" borderId="3" xfId="50" applyNumberFormat="1" applyFont="1" applyFill="1" applyBorder="1" applyAlignment="1">
      <alignment horizontal="center" vertical="center" wrapText="1"/>
    </xf>
    <xf numFmtId="9" fontId="2" fillId="0" borderId="3" xfId="3" applyFont="1" applyFill="1" applyBorder="1" applyAlignment="1" applyProtection="1">
      <alignment horizontal="center" vertical="center" wrapText="1"/>
    </xf>
    <xf numFmtId="176" fontId="2" fillId="0" borderId="3" xfId="50" applyNumberFormat="1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left" vertical="center"/>
    </xf>
    <xf numFmtId="0" fontId="9" fillId="0" borderId="3" xfId="0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177" fontId="1" fillId="0" borderId="3" xfId="50" applyNumberFormat="1" applyFont="1" applyFill="1" applyBorder="1" applyAlignment="1">
      <alignment horizontal="center" vertical="center" wrapText="1"/>
    </xf>
    <xf numFmtId="9" fontId="1" fillId="0" borderId="3" xfId="3" applyFont="1" applyFill="1" applyBorder="1" applyAlignment="1" applyProtection="1">
      <alignment horizontal="center" vertical="center" wrapText="1"/>
    </xf>
    <xf numFmtId="176" fontId="1" fillId="0" borderId="3" xfId="5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left" vertical="center"/>
    </xf>
    <xf numFmtId="0" fontId="8" fillId="0" borderId="3" xfId="0" applyFont="1" applyFill="1" applyBorder="1" applyAlignment="1">
      <alignment horizontal="center" vertical="center" wrapText="1"/>
    </xf>
    <xf numFmtId="178" fontId="1" fillId="0" borderId="3" xfId="0" applyNumberFormat="1" applyFont="1" applyFill="1" applyBorder="1" applyAlignment="1">
      <alignment horizontal="center" vertical="center"/>
    </xf>
    <xf numFmtId="0" fontId="10" fillId="0" borderId="5" xfId="49" applyFont="1" applyFill="1" applyBorder="1" applyAlignment="1" applyProtection="1">
      <alignment horizontal="center" vertical="center" wrapText="1"/>
    </xf>
    <xf numFmtId="0" fontId="10" fillId="0" borderId="6" xfId="49" applyFont="1" applyFill="1" applyBorder="1" applyAlignment="1" applyProtection="1">
      <alignment horizontal="center" vertical="center" wrapText="1"/>
    </xf>
    <xf numFmtId="0" fontId="10" fillId="0" borderId="7" xfId="49" applyFont="1" applyFill="1" applyBorder="1" applyAlignment="1" applyProtection="1">
      <alignment horizontal="center" vertical="center" wrapText="1"/>
    </xf>
    <xf numFmtId="0" fontId="8" fillId="0" borderId="3" xfId="0" applyFont="1" applyFill="1" applyBorder="1" applyAlignment="1">
      <alignment horizontal="left" vertical="center"/>
    </xf>
    <xf numFmtId="0" fontId="9" fillId="0" borderId="3" xfId="0" applyFont="1" applyFill="1" applyBorder="1" applyAlignment="1">
      <alignment horizontal="left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10" fillId="0" borderId="5" xfId="50" applyFont="1" applyFill="1" applyBorder="1" applyAlignment="1">
      <alignment horizontal="center" vertical="center" wrapText="1"/>
    </xf>
    <xf numFmtId="0" fontId="10" fillId="0" borderId="6" xfId="50" applyFont="1" applyFill="1" applyBorder="1" applyAlignment="1">
      <alignment horizontal="center" vertical="center" wrapText="1"/>
    </xf>
    <xf numFmtId="0" fontId="10" fillId="0" borderId="6" xfId="50" applyFont="1" applyFill="1" applyBorder="1" applyAlignment="1">
      <alignment horizontal="center" vertical="center" wrapText="1"/>
    </xf>
    <xf numFmtId="0" fontId="10" fillId="0" borderId="7" xfId="5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left" vertical="center" wrapText="1"/>
    </xf>
    <xf numFmtId="177" fontId="4" fillId="0" borderId="0" xfId="0" applyNumberFormat="1" applyFont="1" applyFill="1" applyBorder="1" applyAlignment="1">
      <alignment horizontal="center" vertical="center" wrapText="1"/>
    </xf>
    <xf numFmtId="177" fontId="6" fillId="0" borderId="0" xfId="0" applyNumberFormat="1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177" fontId="6" fillId="0" borderId="6" xfId="50" applyNumberFormat="1" applyFont="1" applyFill="1" applyBorder="1" applyAlignment="1">
      <alignment horizontal="center" vertical="center" wrapText="1"/>
    </xf>
    <xf numFmtId="177" fontId="6" fillId="0" borderId="7" xfId="50" applyNumberFormat="1" applyFont="1" applyFill="1" applyBorder="1" applyAlignment="1">
      <alignment horizontal="center" vertical="center" wrapText="1"/>
    </xf>
    <xf numFmtId="0" fontId="6" fillId="0" borderId="3" xfId="50" applyFont="1" applyFill="1" applyBorder="1" applyAlignment="1">
      <alignment horizontal="center" vertical="center" wrapText="1"/>
    </xf>
    <xf numFmtId="178" fontId="2" fillId="0" borderId="3" xfId="0" applyNumberFormat="1" applyFont="1" applyFill="1" applyBorder="1" applyAlignment="1">
      <alignment horizontal="center" vertical="center"/>
    </xf>
    <xf numFmtId="178" fontId="2" fillId="0" borderId="3" xfId="0" applyNumberFormat="1" applyFont="1" applyFill="1" applyBorder="1" applyAlignment="1">
      <alignment horizontal="center" vertical="center" wrapText="1"/>
    </xf>
    <xf numFmtId="178" fontId="1" fillId="0" borderId="3" xfId="0" applyNumberFormat="1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/>
    </xf>
    <xf numFmtId="0" fontId="2" fillId="0" borderId="3" xfId="49" applyFont="1" applyFill="1" applyBorder="1" applyAlignment="1" applyProtection="1">
      <alignment vertical="center" wrapText="1"/>
    </xf>
    <xf numFmtId="0" fontId="3" fillId="0" borderId="3" xfId="49" applyFont="1" applyFill="1" applyBorder="1" applyAlignment="1" applyProtection="1">
      <alignment vertical="center" wrapText="1"/>
    </xf>
    <xf numFmtId="0" fontId="2" fillId="0" borderId="3" xfId="49" applyFont="1" applyFill="1" applyBorder="1" applyAlignment="1" applyProtection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179" fontId="6" fillId="0" borderId="5" xfId="51" applyNumberFormat="1" applyFont="1" applyFill="1" applyBorder="1" applyAlignment="1">
      <alignment horizontal="center" vertical="center" wrapText="1"/>
    </xf>
    <xf numFmtId="179" fontId="6" fillId="0" borderId="6" xfId="51" applyNumberFormat="1" applyFont="1" applyFill="1" applyBorder="1" applyAlignment="1">
      <alignment horizontal="center" vertical="center" wrapText="1"/>
    </xf>
    <xf numFmtId="179" fontId="6" fillId="0" borderId="6" xfId="51" applyNumberFormat="1" applyFont="1" applyFill="1" applyBorder="1" applyAlignment="1">
      <alignment horizontal="center" vertical="center" wrapText="1"/>
    </xf>
    <xf numFmtId="179" fontId="6" fillId="0" borderId="7" xfId="51" applyNumberFormat="1" applyFont="1" applyFill="1" applyBorder="1" applyAlignment="1">
      <alignment horizontal="center" vertical="center" wrapText="1"/>
    </xf>
    <xf numFmtId="178" fontId="6" fillId="0" borderId="3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1" fillId="0" borderId="1" xfId="0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left" vertical="center" wrapText="1"/>
    </xf>
    <xf numFmtId="0" fontId="6" fillId="0" borderId="6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right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4" xfId="49" applyFont="1" applyFill="1" applyBorder="1" applyAlignment="1" applyProtection="1">
      <alignment horizontal="center" vertical="center" wrapText="1"/>
    </xf>
    <xf numFmtId="177" fontId="6" fillId="0" borderId="5" xfId="50" applyNumberFormat="1" applyFont="1" applyFill="1" applyBorder="1" applyAlignment="1">
      <alignment horizontal="center" vertical="center" wrapText="1"/>
    </xf>
    <xf numFmtId="177" fontId="6" fillId="0" borderId="6" xfId="50" applyNumberFormat="1" applyFont="1" applyFill="1" applyBorder="1" applyAlignment="1">
      <alignment horizontal="center" vertical="center" wrapText="1"/>
    </xf>
    <xf numFmtId="177" fontId="6" fillId="0" borderId="7" xfId="50" applyNumberFormat="1" applyFont="1" applyFill="1" applyBorder="1" applyAlignment="1">
      <alignment horizontal="center" vertical="center" wrapText="1"/>
    </xf>
    <xf numFmtId="0" fontId="6" fillId="0" borderId="8" xfId="49" applyFont="1" applyFill="1" applyBorder="1" applyAlignment="1" applyProtection="1">
      <alignment horizontal="center" vertical="center" wrapText="1"/>
    </xf>
    <xf numFmtId="177" fontId="6" fillId="0" borderId="3" xfId="50" applyNumberFormat="1" applyFont="1" applyFill="1" applyBorder="1" applyAlignment="1">
      <alignment horizontal="center" vertical="center" wrapText="1"/>
    </xf>
    <xf numFmtId="0" fontId="6" fillId="0" borderId="3" xfId="50" applyFont="1" applyFill="1" applyBorder="1" applyAlignment="1">
      <alignment horizontal="center" vertical="center" wrapText="1"/>
    </xf>
    <xf numFmtId="0" fontId="6" fillId="0" borderId="3" xfId="49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178" fontId="6" fillId="0" borderId="3" xfId="0" applyNumberFormat="1" applyFont="1" applyFill="1" applyBorder="1" applyAlignment="1">
      <alignment horizontal="center" vertical="center"/>
    </xf>
    <xf numFmtId="9" fontId="6" fillId="0" borderId="3" xfId="0" applyNumberFormat="1" applyFont="1" applyFill="1" applyBorder="1" applyAlignment="1">
      <alignment horizontal="center" vertical="center" wrapText="1"/>
    </xf>
    <xf numFmtId="179" fontId="6" fillId="0" borderId="5" xfId="51" applyNumberFormat="1" applyFont="1" applyFill="1" applyBorder="1" applyAlignment="1">
      <alignment horizontal="center" vertical="center" wrapText="1"/>
    </xf>
    <xf numFmtId="179" fontId="6" fillId="0" borderId="6" xfId="51" applyNumberFormat="1" applyFont="1" applyFill="1" applyBorder="1" applyAlignment="1">
      <alignment horizontal="center" vertical="center" wrapText="1"/>
    </xf>
    <xf numFmtId="179" fontId="6" fillId="0" borderId="7" xfId="51" applyNumberFormat="1" applyFont="1" applyFill="1" applyBorder="1" applyAlignment="1">
      <alignment horizontal="center" vertical="center" wrapText="1"/>
    </xf>
    <xf numFmtId="177" fontId="4" fillId="0" borderId="0" xfId="0" applyNumberFormat="1" applyFont="1" applyFill="1" applyBorder="1" applyAlignment="1">
      <alignment horizontal="center" vertical="center" wrapText="1"/>
    </xf>
    <xf numFmtId="177" fontId="6" fillId="0" borderId="0" xfId="0" applyNumberFormat="1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left" vertical="center" wrapText="1"/>
    </xf>
    <xf numFmtId="0" fontId="6" fillId="0" borderId="7" xfId="0" applyFont="1" applyFill="1" applyBorder="1" applyAlignment="1">
      <alignment horizontal="center" vertical="center" wrapText="1"/>
    </xf>
    <xf numFmtId="178" fontId="6" fillId="0" borderId="3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0,0_x000d__x000a_NA_x000d__x000a_" xfId="49"/>
    <cellStyle name="0,0&#13;&#10;NA&#13;&#10;" xfId="50"/>
    <cellStyle name="常规_Sheet1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zoomScale="85" zoomScaleNormal="85" workbookViewId="0">
      <selection activeCell="Q12" sqref="Q12"/>
    </sheetView>
  </sheetViews>
  <sheetFormatPr defaultColWidth="9" defaultRowHeight="14.25"/>
  <cols>
    <col min="1" max="1" width="11" style="4" customWidth="1"/>
    <col min="2" max="2" width="21.325" style="4" customWidth="1"/>
    <col min="3" max="3" width="19.85" style="85" customWidth="1"/>
    <col min="4" max="5" width="9.75" style="4" customWidth="1"/>
    <col min="6" max="8" width="11.175" style="4" customWidth="1"/>
    <col min="9" max="9" width="11.175" style="9" customWidth="1"/>
    <col min="10" max="10" width="17.2" style="9" customWidth="1"/>
    <col min="11" max="11" width="15.5916666666667" style="4" customWidth="1"/>
    <col min="12" max="16382" width="9" style="4"/>
    <col min="16383" max="16384" width="9" style="86"/>
  </cols>
  <sheetData>
    <row r="1" ht="84" customHeight="1" spans="1:11">
      <c r="A1" s="87" t="s">
        <v>0</v>
      </c>
      <c r="B1" s="87"/>
      <c r="C1" s="87"/>
      <c r="D1" s="87"/>
      <c r="E1" s="87"/>
      <c r="F1" s="87"/>
      <c r="G1" s="87"/>
      <c r="H1" s="87"/>
      <c r="I1" s="109"/>
      <c r="J1" s="109"/>
      <c r="K1" s="87"/>
    </row>
    <row r="2" s="1" customFormat="1" ht="51" customHeight="1" spans="1:11">
      <c r="A2" s="88" t="s">
        <v>1</v>
      </c>
      <c r="B2" s="88"/>
      <c r="C2" s="88"/>
      <c r="D2" s="88"/>
      <c r="E2" s="88"/>
      <c r="F2" s="88"/>
      <c r="G2" s="88"/>
      <c r="H2" s="88"/>
      <c r="I2" s="110"/>
      <c r="J2" s="110"/>
      <c r="K2" s="88"/>
    </row>
    <row r="3" s="1" customFormat="1" ht="30" customHeight="1" spans="1:11">
      <c r="A3" s="89" t="s">
        <v>2</v>
      </c>
      <c r="B3" s="90"/>
      <c r="C3" s="90"/>
      <c r="D3" s="90"/>
      <c r="E3" s="90"/>
      <c r="F3" s="90"/>
      <c r="G3" s="90"/>
      <c r="H3" s="90"/>
      <c r="I3" s="90"/>
      <c r="J3" s="90"/>
      <c r="K3" s="111"/>
    </row>
    <row r="4" s="2" customFormat="1" ht="36.95" customHeight="1" spans="1:11">
      <c r="A4" s="91" t="s">
        <v>3</v>
      </c>
      <c r="B4" s="91"/>
      <c r="C4" s="92" t="s">
        <v>4</v>
      </c>
      <c r="D4" s="93"/>
      <c r="E4" s="94"/>
      <c r="F4" s="94"/>
      <c r="G4" s="94"/>
      <c r="H4" s="94"/>
      <c r="I4" s="94"/>
      <c r="J4" s="94"/>
      <c r="K4" s="112"/>
    </row>
    <row r="5" ht="30" customHeight="1" spans="1:11">
      <c r="A5" s="91" t="s">
        <v>5</v>
      </c>
      <c r="B5" s="91"/>
      <c r="C5" s="92" t="s">
        <v>6</v>
      </c>
      <c r="D5" s="93"/>
      <c r="E5" s="94"/>
      <c r="F5" s="94"/>
      <c r="G5" s="94"/>
      <c r="H5" s="94"/>
      <c r="I5" s="94"/>
      <c r="J5" s="94"/>
      <c r="K5" s="112"/>
    </row>
    <row r="6" ht="29.1" customHeight="1" spans="1:11">
      <c r="A6" s="95" t="s">
        <v>7</v>
      </c>
      <c r="B6" s="95" t="s">
        <v>8</v>
      </c>
      <c r="C6" s="95" t="s">
        <v>9</v>
      </c>
      <c r="D6" s="95" t="s">
        <v>10</v>
      </c>
      <c r="E6" s="95" t="s">
        <v>11</v>
      </c>
      <c r="F6" s="96" t="s">
        <v>12</v>
      </c>
      <c r="G6" s="97"/>
      <c r="H6" s="98"/>
      <c r="I6" s="96" t="s">
        <v>13</v>
      </c>
      <c r="J6" s="97"/>
      <c r="K6" s="98"/>
    </row>
    <row r="7" ht="29.1" customHeight="1" spans="1:11">
      <c r="A7" s="99"/>
      <c r="B7" s="99"/>
      <c r="C7" s="99"/>
      <c r="D7" s="99"/>
      <c r="E7" s="99"/>
      <c r="F7" s="100" t="s">
        <v>14</v>
      </c>
      <c r="G7" s="100" t="s">
        <v>15</v>
      </c>
      <c r="H7" s="101" t="s">
        <v>16</v>
      </c>
      <c r="I7" s="100" t="s">
        <v>17</v>
      </c>
      <c r="J7" s="100" t="s">
        <v>18</v>
      </c>
      <c r="K7" s="101" t="s">
        <v>16</v>
      </c>
    </row>
    <row r="8" ht="35" customHeight="1" spans="1:12">
      <c r="A8" s="102">
        <v>1</v>
      </c>
      <c r="B8" s="102"/>
      <c r="C8" s="102"/>
      <c r="D8" s="102"/>
      <c r="E8" s="102"/>
      <c r="F8" s="100"/>
      <c r="G8" s="100"/>
      <c r="H8" s="101"/>
      <c r="I8" s="104">
        <f>ROUND(K8/(1+G8),2)</f>
        <v>0</v>
      </c>
      <c r="J8" s="113">
        <f>K8-I8</f>
        <v>0</v>
      </c>
      <c r="K8" s="113">
        <f>E8*H8</f>
        <v>0</v>
      </c>
      <c r="L8" s="67"/>
    </row>
    <row r="9" ht="35" customHeight="1" spans="1:12">
      <c r="A9" s="102">
        <v>2</v>
      </c>
      <c r="B9" s="102"/>
      <c r="C9" s="102"/>
      <c r="D9" s="102"/>
      <c r="E9" s="102"/>
      <c r="F9" s="100"/>
      <c r="G9" s="100"/>
      <c r="H9" s="101"/>
      <c r="I9" s="104">
        <f>ROUND(K9/(1+G9),2)</f>
        <v>0</v>
      </c>
      <c r="J9" s="113">
        <f>K9-I9</f>
        <v>0</v>
      </c>
      <c r="K9" s="113">
        <f>E9*H9</f>
        <v>0</v>
      </c>
      <c r="L9" s="67"/>
    </row>
    <row r="10" ht="35" customHeight="1" spans="1:12">
      <c r="A10" s="102">
        <v>3</v>
      </c>
      <c r="B10" s="102"/>
      <c r="C10" s="102"/>
      <c r="D10" s="102"/>
      <c r="E10" s="102"/>
      <c r="F10" s="100"/>
      <c r="G10" s="100"/>
      <c r="H10" s="101"/>
      <c r="I10" s="104">
        <f>ROUND(K10/(1+G10),2)</f>
        <v>0</v>
      </c>
      <c r="J10" s="113">
        <f>K10-I10</f>
        <v>0</v>
      </c>
      <c r="K10" s="113">
        <f>E10*H10</f>
        <v>0</v>
      </c>
      <c r="L10" s="67"/>
    </row>
    <row r="11" ht="35" customHeight="1" spans="1:12">
      <c r="A11" s="102">
        <v>4</v>
      </c>
      <c r="B11" s="101"/>
      <c r="C11" s="101"/>
      <c r="D11" s="91"/>
      <c r="E11" s="103"/>
      <c r="F11" s="104"/>
      <c r="G11" s="105"/>
      <c r="H11" s="104"/>
      <c r="I11" s="104">
        <f>ROUND(K11/(1+G11),2)</f>
        <v>0</v>
      </c>
      <c r="J11" s="113">
        <f>K11-I11</f>
        <v>0</v>
      </c>
      <c r="K11" s="113">
        <f>E11*H11</f>
        <v>0</v>
      </c>
      <c r="L11" s="67"/>
    </row>
    <row r="12" s="1" customFormat="1" ht="35" customHeight="1" spans="1:11">
      <c r="A12" s="102">
        <v>5</v>
      </c>
      <c r="B12" s="101"/>
      <c r="C12" s="101"/>
      <c r="D12" s="91"/>
      <c r="E12" s="103"/>
      <c r="F12" s="104"/>
      <c r="G12" s="105"/>
      <c r="H12" s="104"/>
      <c r="I12" s="104">
        <f>ROUND(K12/(1+G12),2)</f>
        <v>0</v>
      </c>
      <c r="J12" s="113">
        <f>K12-I12</f>
        <v>0</v>
      </c>
      <c r="K12" s="113">
        <f>E12*H12</f>
        <v>0</v>
      </c>
    </row>
    <row r="13" s="1" customFormat="1" ht="35" customHeight="1" spans="1:11">
      <c r="A13" s="102">
        <v>6</v>
      </c>
      <c r="B13" s="101"/>
      <c r="C13" s="101"/>
      <c r="D13" s="91"/>
      <c r="E13" s="103"/>
      <c r="F13" s="104"/>
      <c r="G13" s="105"/>
      <c r="H13" s="104"/>
      <c r="I13" s="104">
        <f>ROUND(K13/(1+G13),2)</f>
        <v>0</v>
      </c>
      <c r="J13" s="113">
        <f>K13-I13</f>
        <v>0</v>
      </c>
      <c r="K13" s="113">
        <f>E13*H13</f>
        <v>0</v>
      </c>
    </row>
    <row r="14" s="1" customFormat="1" ht="35" customHeight="1" spans="1:11">
      <c r="A14" s="102">
        <v>7</v>
      </c>
      <c r="B14" s="101"/>
      <c r="C14" s="101"/>
      <c r="D14" s="91"/>
      <c r="E14" s="103"/>
      <c r="F14" s="104"/>
      <c r="G14" s="105"/>
      <c r="H14" s="104"/>
      <c r="I14" s="104">
        <f>ROUND(K14/(1+G14),2)</f>
        <v>0</v>
      </c>
      <c r="J14" s="113">
        <f>K14-I14</f>
        <v>0</v>
      </c>
      <c r="K14" s="113">
        <f>E14*H14</f>
        <v>0</v>
      </c>
    </row>
    <row r="15" s="3" customFormat="1" ht="45" customHeight="1" spans="1:11">
      <c r="A15" s="101" t="s">
        <v>19</v>
      </c>
      <c r="B15" s="106">
        <f>K15</f>
        <v>0</v>
      </c>
      <c r="C15" s="107"/>
      <c r="D15" s="107"/>
      <c r="E15" s="107"/>
      <c r="F15" s="107"/>
      <c r="G15" s="107"/>
      <c r="H15" s="108"/>
      <c r="I15" s="113">
        <f t="shared" ref="I15:K15" si="0">SUM(I11:I12)</f>
        <v>0</v>
      </c>
      <c r="J15" s="113">
        <f t="shared" si="0"/>
        <v>0</v>
      </c>
      <c r="K15" s="113">
        <f t="shared" si="0"/>
        <v>0</v>
      </c>
    </row>
    <row r="17" spans="1:1">
      <c r="A17" s="5"/>
    </row>
  </sheetData>
  <mergeCells count="13">
    <mergeCell ref="A1:K1"/>
    <mergeCell ref="A2:K2"/>
    <mergeCell ref="A3:K3"/>
    <mergeCell ref="D4:K4"/>
    <mergeCell ref="D5:K5"/>
    <mergeCell ref="F6:H6"/>
    <mergeCell ref="I6:K6"/>
    <mergeCell ref="B15:H15"/>
    <mergeCell ref="A6:A7"/>
    <mergeCell ref="B6:B7"/>
    <mergeCell ref="C6:C7"/>
    <mergeCell ref="D6:D7"/>
    <mergeCell ref="E6:E7"/>
  </mergeCells>
  <printOptions horizontalCentered="1"/>
  <pageMargins left="0" right="0" top="0.310416666666667" bottom="0.279166666666667" header="0.511805555555556" footer="0.511805555555556"/>
  <pageSetup paperSize="9" scale="83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1"/>
  <sheetViews>
    <sheetView tabSelected="1" view="pageBreakPreview" zoomScaleNormal="100" workbookViewId="0">
      <pane ySplit="7" topLeftCell="A83" activePane="bottomLeft" state="frozen"/>
      <selection/>
      <selection pane="bottomLeft" activeCell="M8" sqref="M8"/>
    </sheetView>
  </sheetViews>
  <sheetFormatPr defaultColWidth="9" defaultRowHeight="14.25"/>
  <cols>
    <col min="1" max="1" width="11" style="4" customWidth="1"/>
    <col min="2" max="2" width="21.325" style="5" customWidth="1"/>
    <col min="3" max="3" width="32.5" style="6" customWidth="1"/>
    <col min="4" max="5" width="9.75" style="4" customWidth="1"/>
    <col min="6" max="6" width="11.175" style="4" customWidth="1"/>
    <col min="7" max="7" width="11.175" style="7" customWidth="1"/>
    <col min="8" max="8" width="11.175" style="8" customWidth="1"/>
    <col min="9" max="9" width="11.175" style="9" customWidth="1"/>
    <col min="10" max="10" width="17.2" style="9" customWidth="1"/>
    <col min="11" max="11" width="15.5916666666667" style="4" customWidth="1"/>
    <col min="12" max="16382" width="9" style="4"/>
    <col min="16383" max="16384" width="9" style="10"/>
  </cols>
  <sheetData>
    <row r="1" ht="76" customHeight="1" spans="1:11">
      <c r="A1" s="11" t="s">
        <v>20</v>
      </c>
      <c r="B1" s="12"/>
      <c r="C1" s="13"/>
      <c r="D1" s="11"/>
      <c r="E1" s="11"/>
      <c r="F1" s="11"/>
      <c r="G1" s="14"/>
      <c r="H1" s="15"/>
      <c r="I1" s="64"/>
      <c r="J1" s="64"/>
      <c r="K1" s="11"/>
    </row>
    <row r="2" s="1" customFormat="1" ht="29" customHeight="1" spans="1:11">
      <c r="A2" s="16" t="s">
        <v>1</v>
      </c>
      <c r="B2" s="17"/>
      <c r="C2" s="17"/>
      <c r="D2" s="16"/>
      <c r="E2" s="16"/>
      <c r="F2" s="16"/>
      <c r="G2" s="18"/>
      <c r="H2" s="19"/>
      <c r="I2" s="65"/>
      <c r="J2" s="65"/>
      <c r="K2" s="16"/>
    </row>
    <row r="3" s="1" customFormat="1" ht="29" customHeight="1" spans="1:11">
      <c r="A3" s="20" t="s">
        <v>2</v>
      </c>
      <c r="B3" s="20"/>
      <c r="C3" s="20"/>
      <c r="D3" s="20"/>
      <c r="E3" s="20"/>
      <c r="F3" s="20"/>
      <c r="G3" s="20"/>
      <c r="H3" s="20"/>
      <c r="I3" s="20"/>
      <c r="J3" s="20"/>
      <c r="K3" s="20"/>
    </row>
    <row r="4" s="2" customFormat="1" ht="31" customHeight="1" spans="1:12">
      <c r="A4" s="21" t="s">
        <v>3</v>
      </c>
      <c r="B4" s="22"/>
      <c r="C4" s="21" t="s">
        <v>4</v>
      </c>
      <c r="D4" s="21"/>
      <c r="E4" s="21"/>
      <c r="F4" s="21"/>
      <c r="G4" s="23"/>
      <c r="H4" s="24"/>
      <c r="I4" s="21"/>
      <c r="J4" s="21"/>
      <c r="K4" s="21"/>
      <c r="L4" s="66"/>
    </row>
    <row r="5" ht="31" customHeight="1" spans="1:12">
      <c r="A5" s="21" t="s">
        <v>5</v>
      </c>
      <c r="B5" s="22"/>
      <c r="C5" s="21" t="s">
        <v>6</v>
      </c>
      <c r="D5" s="21"/>
      <c r="E5" s="21"/>
      <c r="F5" s="21"/>
      <c r="G5" s="23"/>
      <c r="H5" s="24"/>
      <c r="I5" s="21"/>
      <c r="J5" s="21"/>
      <c r="K5" s="21"/>
      <c r="L5" s="67"/>
    </row>
    <row r="6" ht="17.25" spans="1:11">
      <c r="A6" s="25" t="s">
        <v>7</v>
      </c>
      <c r="B6" s="26" t="s">
        <v>8</v>
      </c>
      <c r="C6" s="26" t="s">
        <v>9</v>
      </c>
      <c r="D6" s="25" t="s">
        <v>10</v>
      </c>
      <c r="E6" s="25" t="s">
        <v>11</v>
      </c>
      <c r="F6" s="27" t="s">
        <v>12</v>
      </c>
      <c r="G6" s="28"/>
      <c r="H6" s="29"/>
      <c r="I6" s="27" t="s">
        <v>13</v>
      </c>
      <c r="J6" s="68"/>
      <c r="K6" s="69"/>
    </row>
    <row r="7" ht="17.25" spans="1:11">
      <c r="A7" s="30"/>
      <c r="B7" s="31"/>
      <c r="C7" s="31"/>
      <c r="D7" s="30"/>
      <c r="E7" s="30"/>
      <c r="F7" s="32" t="s">
        <v>14</v>
      </c>
      <c r="G7" s="33" t="s">
        <v>15</v>
      </c>
      <c r="H7" s="34" t="s">
        <v>16</v>
      </c>
      <c r="I7" s="32" t="s">
        <v>17</v>
      </c>
      <c r="J7" s="32" t="s">
        <v>18</v>
      </c>
      <c r="K7" s="70" t="s">
        <v>16</v>
      </c>
    </row>
    <row r="8" ht="26" customHeight="1" spans="1:12">
      <c r="A8" s="35">
        <v>1</v>
      </c>
      <c r="B8" s="36" t="s">
        <v>21</v>
      </c>
      <c r="C8" s="37"/>
      <c r="D8" s="37"/>
      <c r="E8" s="38"/>
      <c r="F8" s="39"/>
      <c r="G8" s="40"/>
      <c r="H8" s="41"/>
      <c r="I8" s="71"/>
      <c r="J8" s="72"/>
      <c r="K8" s="72"/>
      <c r="L8" s="67"/>
    </row>
    <row r="9" ht="60" spans="1:12">
      <c r="A9" s="35">
        <v>2</v>
      </c>
      <c r="B9" s="42" t="s">
        <v>22</v>
      </c>
      <c r="C9" s="43" t="s">
        <v>23</v>
      </c>
      <c r="D9" s="44" t="s">
        <v>24</v>
      </c>
      <c r="E9" s="45">
        <v>3</v>
      </c>
      <c r="F9" s="46">
        <v>183.48</v>
      </c>
      <c r="G9" s="47">
        <v>0.09</v>
      </c>
      <c r="H9" s="48">
        <f>F9*(1+G9)</f>
        <v>199.9932</v>
      </c>
      <c r="I9" s="51">
        <f>ROUND(E9*F9,2)</f>
        <v>550.44</v>
      </c>
      <c r="J9" s="73">
        <f>I9*G9</f>
        <v>49.5396</v>
      </c>
      <c r="K9" s="73">
        <f>I9+J9</f>
        <v>599.9796</v>
      </c>
      <c r="L9" s="67"/>
    </row>
    <row r="10" ht="96" spans="1:12">
      <c r="A10" s="35">
        <v>3</v>
      </c>
      <c r="B10" s="49" t="s">
        <v>25</v>
      </c>
      <c r="C10" s="43" t="s">
        <v>26</v>
      </c>
      <c r="D10" s="50" t="s">
        <v>24</v>
      </c>
      <c r="E10" s="45">
        <v>51</v>
      </c>
      <c r="F10" s="46">
        <v>201.83</v>
      </c>
      <c r="G10" s="47">
        <v>0.09</v>
      </c>
      <c r="H10" s="48">
        <f t="shared" ref="H10:H36" si="0">F10*(1+G10)</f>
        <v>219.9947</v>
      </c>
      <c r="I10" s="51">
        <f>ROUND(E10*F10,2)</f>
        <v>10293.33</v>
      </c>
      <c r="J10" s="73">
        <f>I10*G10</f>
        <v>926.3997</v>
      </c>
      <c r="K10" s="73">
        <f>I10+J10</f>
        <v>11219.7297</v>
      </c>
      <c r="L10" s="67"/>
    </row>
    <row r="11" ht="156" spans="1:12">
      <c r="A11" s="35">
        <v>4</v>
      </c>
      <c r="B11" s="49" t="s">
        <v>27</v>
      </c>
      <c r="C11" s="43" t="s">
        <v>28</v>
      </c>
      <c r="D11" s="44" t="s">
        <v>29</v>
      </c>
      <c r="E11" s="45">
        <v>314.52</v>
      </c>
      <c r="F11" s="51">
        <v>9.17</v>
      </c>
      <c r="G11" s="47">
        <v>0.09</v>
      </c>
      <c r="H11" s="48">
        <f t="shared" si="0"/>
        <v>9.9953</v>
      </c>
      <c r="I11" s="51">
        <f>ROUND(E11*F11,2)</f>
        <v>2884.15</v>
      </c>
      <c r="J11" s="73">
        <f>I11*G11</f>
        <v>259.5735</v>
      </c>
      <c r="K11" s="73">
        <f>I11+J11</f>
        <v>3143.7235</v>
      </c>
      <c r="L11" s="67"/>
    </row>
    <row r="12" s="1" customFormat="1" ht="156" spans="1:11">
      <c r="A12" s="35">
        <v>5</v>
      </c>
      <c r="B12" s="49" t="s">
        <v>30</v>
      </c>
      <c r="C12" s="43" t="s">
        <v>31</v>
      </c>
      <c r="D12" s="44" t="s">
        <v>29</v>
      </c>
      <c r="E12" s="45">
        <v>14.6</v>
      </c>
      <c r="F12" s="51">
        <v>9.17</v>
      </c>
      <c r="G12" s="47">
        <v>0.09</v>
      </c>
      <c r="H12" s="48">
        <f t="shared" si="0"/>
        <v>9.9953</v>
      </c>
      <c r="I12" s="51">
        <f t="shared" ref="I12:I43" si="1">ROUND(E12*F12,2)</f>
        <v>133.88</v>
      </c>
      <c r="J12" s="73">
        <f t="shared" ref="J12:J43" si="2">I12*G12</f>
        <v>12.0492</v>
      </c>
      <c r="K12" s="73">
        <f t="shared" ref="K12:K43" si="3">I12+J12</f>
        <v>145.9292</v>
      </c>
    </row>
    <row r="13" s="1" customFormat="1" ht="156" spans="1:11">
      <c r="A13" s="35">
        <v>6</v>
      </c>
      <c r="B13" s="49" t="s">
        <v>32</v>
      </c>
      <c r="C13" s="43" t="s">
        <v>33</v>
      </c>
      <c r="D13" s="44" t="s">
        <v>29</v>
      </c>
      <c r="E13" s="45">
        <v>58.01</v>
      </c>
      <c r="F13" s="51">
        <v>13.76</v>
      </c>
      <c r="G13" s="47">
        <v>0.09</v>
      </c>
      <c r="H13" s="48">
        <f t="shared" si="0"/>
        <v>14.9984</v>
      </c>
      <c r="I13" s="51">
        <f t="shared" si="1"/>
        <v>798.22</v>
      </c>
      <c r="J13" s="73">
        <f t="shared" si="2"/>
        <v>71.8398</v>
      </c>
      <c r="K13" s="73">
        <f t="shared" si="3"/>
        <v>870.0598</v>
      </c>
    </row>
    <row r="14" s="1" customFormat="1" ht="84" spans="1:11">
      <c r="A14" s="35">
        <v>7</v>
      </c>
      <c r="B14" s="49" t="s">
        <v>34</v>
      </c>
      <c r="C14" s="43" t="s">
        <v>35</v>
      </c>
      <c r="D14" s="44" t="s">
        <v>36</v>
      </c>
      <c r="E14" s="45">
        <v>322.75</v>
      </c>
      <c r="F14" s="51">
        <v>6.9</v>
      </c>
      <c r="G14" s="47">
        <v>0.09</v>
      </c>
      <c r="H14" s="48">
        <f t="shared" si="0"/>
        <v>7.521</v>
      </c>
      <c r="I14" s="51">
        <f t="shared" si="1"/>
        <v>2226.98</v>
      </c>
      <c r="J14" s="73">
        <f t="shared" si="2"/>
        <v>200.4282</v>
      </c>
      <c r="K14" s="73">
        <f t="shared" si="3"/>
        <v>2427.4082</v>
      </c>
    </row>
    <row r="15" s="1" customFormat="1" ht="132" spans="1:11">
      <c r="A15" s="35">
        <v>8</v>
      </c>
      <c r="B15" s="49" t="s">
        <v>37</v>
      </c>
      <c r="C15" s="43" t="s">
        <v>38</v>
      </c>
      <c r="D15" s="44" t="s">
        <v>29</v>
      </c>
      <c r="E15" s="45">
        <v>129.3</v>
      </c>
      <c r="F15" s="51">
        <v>1.4</v>
      </c>
      <c r="G15" s="47">
        <v>0.09</v>
      </c>
      <c r="H15" s="48">
        <f t="shared" si="0"/>
        <v>1.526</v>
      </c>
      <c r="I15" s="51">
        <f t="shared" si="1"/>
        <v>181.02</v>
      </c>
      <c r="J15" s="73">
        <f t="shared" si="2"/>
        <v>16.2918</v>
      </c>
      <c r="K15" s="73">
        <f t="shared" si="3"/>
        <v>197.3118</v>
      </c>
    </row>
    <row r="16" s="1" customFormat="1" ht="132" spans="1:11">
      <c r="A16" s="35">
        <v>9</v>
      </c>
      <c r="B16" s="49" t="s">
        <v>39</v>
      </c>
      <c r="C16" s="43" t="s">
        <v>40</v>
      </c>
      <c r="D16" s="44" t="s">
        <v>29</v>
      </c>
      <c r="E16" s="45">
        <v>376.46</v>
      </c>
      <c r="F16" s="51">
        <v>1.4</v>
      </c>
      <c r="G16" s="47">
        <v>0.09</v>
      </c>
      <c r="H16" s="48">
        <f t="shared" si="0"/>
        <v>1.526</v>
      </c>
      <c r="I16" s="51">
        <f t="shared" si="1"/>
        <v>527.04</v>
      </c>
      <c r="J16" s="73">
        <f t="shared" si="2"/>
        <v>47.4336</v>
      </c>
      <c r="K16" s="73">
        <f t="shared" si="3"/>
        <v>574.4736</v>
      </c>
    </row>
    <row r="17" s="1" customFormat="1" ht="60" spans="1:11">
      <c r="A17" s="35">
        <v>10</v>
      </c>
      <c r="B17" s="49" t="s">
        <v>41</v>
      </c>
      <c r="C17" s="43" t="s">
        <v>42</v>
      </c>
      <c r="D17" s="44" t="s">
        <v>24</v>
      </c>
      <c r="E17" s="45">
        <v>5</v>
      </c>
      <c r="F17" s="51">
        <v>45</v>
      </c>
      <c r="G17" s="47">
        <v>0.09</v>
      </c>
      <c r="H17" s="48">
        <f t="shared" si="0"/>
        <v>49.05</v>
      </c>
      <c r="I17" s="51">
        <f t="shared" si="1"/>
        <v>225</v>
      </c>
      <c r="J17" s="73">
        <f t="shared" si="2"/>
        <v>20.25</v>
      </c>
      <c r="K17" s="73">
        <f t="shared" si="3"/>
        <v>245.25</v>
      </c>
    </row>
    <row r="18" s="1" customFormat="1" ht="120" spans="1:11">
      <c r="A18" s="35">
        <v>11</v>
      </c>
      <c r="B18" s="49" t="s">
        <v>43</v>
      </c>
      <c r="C18" s="43" t="s">
        <v>44</v>
      </c>
      <c r="D18" s="44" t="s">
        <v>29</v>
      </c>
      <c r="E18" s="45">
        <v>188.23</v>
      </c>
      <c r="F18" s="51">
        <v>1.4</v>
      </c>
      <c r="G18" s="47">
        <v>0.09</v>
      </c>
      <c r="H18" s="48">
        <f t="shared" si="0"/>
        <v>1.526</v>
      </c>
      <c r="I18" s="51">
        <f t="shared" si="1"/>
        <v>263.52</v>
      </c>
      <c r="J18" s="73">
        <f t="shared" si="2"/>
        <v>23.7168</v>
      </c>
      <c r="K18" s="73">
        <f t="shared" si="3"/>
        <v>287.2368</v>
      </c>
    </row>
    <row r="19" s="1" customFormat="1" ht="108" spans="1:11">
      <c r="A19" s="35">
        <v>12</v>
      </c>
      <c r="B19" s="49" t="s">
        <v>45</v>
      </c>
      <c r="C19" s="43" t="s">
        <v>46</v>
      </c>
      <c r="D19" s="44" t="s">
        <v>29</v>
      </c>
      <c r="E19" s="45">
        <v>3230.5</v>
      </c>
      <c r="F19" s="51">
        <v>1.4</v>
      </c>
      <c r="G19" s="47">
        <v>0.09</v>
      </c>
      <c r="H19" s="48">
        <f t="shared" si="0"/>
        <v>1.526</v>
      </c>
      <c r="I19" s="51">
        <f t="shared" si="1"/>
        <v>4522.7</v>
      </c>
      <c r="J19" s="73">
        <f t="shared" si="2"/>
        <v>407.043</v>
      </c>
      <c r="K19" s="73">
        <f t="shared" si="3"/>
        <v>4929.743</v>
      </c>
    </row>
    <row r="20" s="1" customFormat="1" ht="72" spans="1:11">
      <c r="A20" s="35">
        <v>13</v>
      </c>
      <c r="B20" s="49" t="s">
        <v>47</v>
      </c>
      <c r="C20" s="43" t="s">
        <v>48</v>
      </c>
      <c r="D20" s="50" t="s">
        <v>29</v>
      </c>
      <c r="E20" s="45">
        <v>3230.5</v>
      </c>
      <c r="F20" s="51">
        <v>1.4</v>
      </c>
      <c r="G20" s="47">
        <v>0.09</v>
      </c>
      <c r="H20" s="48">
        <f t="shared" si="0"/>
        <v>1.526</v>
      </c>
      <c r="I20" s="51">
        <f t="shared" si="1"/>
        <v>4522.7</v>
      </c>
      <c r="J20" s="73">
        <f t="shared" si="2"/>
        <v>407.043</v>
      </c>
      <c r="K20" s="73">
        <f t="shared" si="3"/>
        <v>4929.743</v>
      </c>
    </row>
    <row r="21" s="1" customFormat="1" ht="72" spans="1:11">
      <c r="A21" s="35">
        <v>14</v>
      </c>
      <c r="B21" s="49" t="s">
        <v>49</v>
      </c>
      <c r="C21" s="43" t="s">
        <v>50</v>
      </c>
      <c r="D21" s="50" t="s">
        <v>29</v>
      </c>
      <c r="E21" s="45">
        <v>24564.34</v>
      </c>
      <c r="F21" s="51">
        <v>1.37</v>
      </c>
      <c r="G21" s="47">
        <v>0.09</v>
      </c>
      <c r="H21" s="48">
        <f t="shared" si="0"/>
        <v>1.4933</v>
      </c>
      <c r="I21" s="51">
        <f t="shared" si="1"/>
        <v>33653.15</v>
      </c>
      <c r="J21" s="73">
        <f t="shared" si="2"/>
        <v>3028.7835</v>
      </c>
      <c r="K21" s="73">
        <f t="shared" si="3"/>
        <v>36681.9335</v>
      </c>
    </row>
    <row r="22" s="1" customFormat="1" ht="96" spans="1:11">
      <c r="A22" s="35">
        <v>15</v>
      </c>
      <c r="B22" s="49" t="s">
        <v>51</v>
      </c>
      <c r="C22" s="43" t="s">
        <v>52</v>
      </c>
      <c r="D22" s="44" t="s">
        <v>29</v>
      </c>
      <c r="E22" s="45">
        <v>307.28</v>
      </c>
      <c r="F22" s="51">
        <v>1</v>
      </c>
      <c r="G22" s="47">
        <v>0.09</v>
      </c>
      <c r="H22" s="48">
        <f t="shared" si="0"/>
        <v>1.09</v>
      </c>
      <c r="I22" s="51">
        <f t="shared" si="1"/>
        <v>307.28</v>
      </c>
      <c r="J22" s="73">
        <f t="shared" si="2"/>
        <v>27.6552</v>
      </c>
      <c r="K22" s="73">
        <f t="shared" si="3"/>
        <v>334.9352</v>
      </c>
    </row>
    <row r="23" s="1" customFormat="1" ht="84" spans="1:11">
      <c r="A23" s="35">
        <v>16</v>
      </c>
      <c r="B23" s="49" t="s">
        <v>53</v>
      </c>
      <c r="C23" s="43" t="s">
        <v>54</v>
      </c>
      <c r="D23" s="44" t="s">
        <v>55</v>
      </c>
      <c r="E23" s="45">
        <v>1</v>
      </c>
      <c r="F23" s="51">
        <v>18.34</v>
      </c>
      <c r="G23" s="47">
        <v>0.09</v>
      </c>
      <c r="H23" s="48">
        <f t="shared" si="0"/>
        <v>19.9906</v>
      </c>
      <c r="I23" s="51">
        <f t="shared" si="1"/>
        <v>18.34</v>
      </c>
      <c r="J23" s="73">
        <f t="shared" si="2"/>
        <v>1.6506</v>
      </c>
      <c r="K23" s="73">
        <f t="shared" si="3"/>
        <v>19.9906</v>
      </c>
    </row>
    <row r="24" s="1" customFormat="1" ht="84" spans="1:11">
      <c r="A24" s="35">
        <v>17</v>
      </c>
      <c r="B24" s="49" t="s">
        <v>56</v>
      </c>
      <c r="C24" s="43" t="s">
        <v>57</v>
      </c>
      <c r="D24" s="50" t="s">
        <v>24</v>
      </c>
      <c r="E24" s="45">
        <v>2</v>
      </c>
      <c r="F24" s="51">
        <v>91.74</v>
      </c>
      <c r="G24" s="47">
        <v>0.09</v>
      </c>
      <c r="H24" s="48">
        <f t="shared" si="0"/>
        <v>99.9966</v>
      </c>
      <c r="I24" s="51">
        <f t="shared" si="1"/>
        <v>183.48</v>
      </c>
      <c r="J24" s="73">
        <f t="shared" si="2"/>
        <v>16.5132</v>
      </c>
      <c r="K24" s="73">
        <f t="shared" si="3"/>
        <v>199.9932</v>
      </c>
    </row>
    <row r="25" s="1" customFormat="1" ht="84" spans="1:11">
      <c r="A25" s="35">
        <v>18</v>
      </c>
      <c r="B25" s="49" t="s">
        <v>58</v>
      </c>
      <c r="C25" s="43" t="s">
        <v>59</v>
      </c>
      <c r="D25" s="50" t="s">
        <v>24</v>
      </c>
      <c r="E25" s="45">
        <v>4</v>
      </c>
      <c r="F25" s="51">
        <v>91.74</v>
      </c>
      <c r="G25" s="47">
        <v>0.09</v>
      </c>
      <c r="H25" s="48">
        <f t="shared" si="0"/>
        <v>99.9966</v>
      </c>
      <c r="I25" s="51">
        <f t="shared" si="1"/>
        <v>366.96</v>
      </c>
      <c r="J25" s="73">
        <f t="shared" si="2"/>
        <v>33.0264</v>
      </c>
      <c r="K25" s="73">
        <f t="shared" si="3"/>
        <v>399.9864</v>
      </c>
    </row>
    <row r="26" s="1" customFormat="1" ht="72" spans="1:11">
      <c r="A26" s="35">
        <v>19</v>
      </c>
      <c r="B26" s="49" t="s">
        <v>60</v>
      </c>
      <c r="C26" s="43" t="s">
        <v>61</v>
      </c>
      <c r="D26" s="50" t="s">
        <v>24</v>
      </c>
      <c r="E26" s="45">
        <v>4</v>
      </c>
      <c r="F26" s="51">
        <v>45.87</v>
      </c>
      <c r="G26" s="47">
        <v>0.09</v>
      </c>
      <c r="H26" s="48">
        <f t="shared" si="0"/>
        <v>49.9983</v>
      </c>
      <c r="I26" s="51">
        <f t="shared" si="1"/>
        <v>183.48</v>
      </c>
      <c r="J26" s="73">
        <f t="shared" si="2"/>
        <v>16.5132</v>
      </c>
      <c r="K26" s="73">
        <f t="shared" si="3"/>
        <v>199.9932</v>
      </c>
    </row>
    <row r="27" s="1" customFormat="1" ht="72" spans="1:11">
      <c r="A27" s="35">
        <v>20</v>
      </c>
      <c r="B27" s="49" t="s">
        <v>62</v>
      </c>
      <c r="C27" s="43" t="s">
        <v>63</v>
      </c>
      <c r="D27" s="50" t="s">
        <v>64</v>
      </c>
      <c r="E27" s="45">
        <v>1</v>
      </c>
      <c r="F27" s="51">
        <v>137.61</v>
      </c>
      <c r="G27" s="47">
        <v>0.09</v>
      </c>
      <c r="H27" s="48">
        <f t="shared" si="0"/>
        <v>149.9949</v>
      </c>
      <c r="I27" s="51">
        <f t="shared" si="1"/>
        <v>137.61</v>
      </c>
      <c r="J27" s="73">
        <f t="shared" si="2"/>
        <v>12.3849</v>
      </c>
      <c r="K27" s="73">
        <f t="shared" si="3"/>
        <v>149.9949</v>
      </c>
    </row>
    <row r="28" s="1" customFormat="1" ht="72" spans="1:11">
      <c r="A28" s="35">
        <v>21</v>
      </c>
      <c r="B28" s="49" t="s">
        <v>65</v>
      </c>
      <c r="C28" s="43" t="s">
        <v>66</v>
      </c>
      <c r="D28" s="50" t="s">
        <v>64</v>
      </c>
      <c r="E28" s="45">
        <v>4</v>
      </c>
      <c r="F28" s="51">
        <v>137.61</v>
      </c>
      <c r="G28" s="47">
        <v>0.09</v>
      </c>
      <c r="H28" s="48">
        <f t="shared" si="0"/>
        <v>149.9949</v>
      </c>
      <c r="I28" s="51">
        <f t="shared" si="1"/>
        <v>550.44</v>
      </c>
      <c r="J28" s="73">
        <f t="shared" si="2"/>
        <v>49.5396</v>
      </c>
      <c r="K28" s="73">
        <f t="shared" si="3"/>
        <v>599.9796</v>
      </c>
    </row>
    <row r="29" s="1" customFormat="1" ht="72" spans="1:11">
      <c r="A29" s="35">
        <v>22</v>
      </c>
      <c r="B29" s="49" t="s">
        <v>67</v>
      </c>
      <c r="C29" s="43" t="s">
        <v>68</v>
      </c>
      <c r="D29" s="50" t="s">
        <v>64</v>
      </c>
      <c r="E29" s="45">
        <v>1</v>
      </c>
      <c r="F29" s="51">
        <v>91.74</v>
      </c>
      <c r="G29" s="47">
        <v>0.09</v>
      </c>
      <c r="H29" s="48">
        <f t="shared" si="0"/>
        <v>99.9966</v>
      </c>
      <c r="I29" s="51">
        <f t="shared" si="1"/>
        <v>91.74</v>
      </c>
      <c r="J29" s="73">
        <f t="shared" si="2"/>
        <v>8.2566</v>
      </c>
      <c r="K29" s="73">
        <f t="shared" si="3"/>
        <v>99.9966</v>
      </c>
    </row>
    <row r="30" s="1" customFormat="1" ht="72" spans="1:11">
      <c r="A30" s="35">
        <v>23</v>
      </c>
      <c r="B30" s="49" t="s">
        <v>69</v>
      </c>
      <c r="C30" s="43" t="s">
        <v>70</v>
      </c>
      <c r="D30" s="44" t="s">
        <v>55</v>
      </c>
      <c r="E30" s="45">
        <v>1</v>
      </c>
      <c r="F30" s="51">
        <v>45.87</v>
      </c>
      <c r="G30" s="47">
        <v>0.09</v>
      </c>
      <c r="H30" s="48">
        <f t="shared" si="0"/>
        <v>49.9983</v>
      </c>
      <c r="I30" s="51">
        <f t="shared" si="1"/>
        <v>45.87</v>
      </c>
      <c r="J30" s="73">
        <f t="shared" si="2"/>
        <v>4.1283</v>
      </c>
      <c r="K30" s="73">
        <f t="shared" si="3"/>
        <v>49.9983</v>
      </c>
    </row>
    <row r="31" s="1" customFormat="1" ht="84" spans="1:11">
      <c r="A31" s="35">
        <v>24</v>
      </c>
      <c r="B31" s="49" t="s">
        <v>71</v>
      </c>
      <c r="C31" s="43" t="s">
        <v>72</v>
      </c>
      <c r="D31" s="44" t="s">
        <v>73</v>
      </c>
      <c r="E31" s="45">
        <v>25</v>
      </c>
      <c r="F31" s="51">
        <v>0.91</v>
      </c>
      <c r="G31" s="47">
        <v>0.09</v>
      </c>
      <c r="H31" s="48">
        <f t="shared" si="0"/>
        <v>0.9919</v>
      </c>
      <c r="I31" s="51">
        <f t="shared" si="1"/>
        <v>22.75</v>
      </c>
      <c r="J31" s="73">
        <f t="shared" si="2"/>
        <v>2.0475</v>
      </c>
      <c r="K31" s="73">
        <f t="shared" si="3"/>
        <v>24.7975</v>
      </c>
    </row>
    <row r="32" s="1" customFormat="1" ht="60" spans="1:11">
      <c r="A32" s="35">
        <v>25</v>
      </c>
      <c r="B32" s="49" t="s">
        <v>74</v>
      </c>
      <c r="C32" s="43" t="s">
        <v>75</v>
      </c>
      <c r="D32" s="44" t="s">
        <v>29</v>
      </c>
      <c r="E32" s="45">
        <v>44.1</v>
      </c>
      <c r="F32" s="51">
        <v>1.37</v>
      </c>
      <c r="G32" s="47">
        <v>0.09</v>
      </c>
      <c r="H32" s="48">
        <f t="shared" si="0"/>
        <v>1.4933</v>
      </c>
      <c r="I32" s="51">
        <f t="shared" si="1"/>
        <v>60.42</v>
      </c>
      <c r="J32" s="73">
        <f t="shared" si="2"/>
        <v>5.4378</v>
      </c>
      <c r="K32" s="73">
        <f t="shared" si="3"/>
        <v>65.8578</v>
      </c>
    </row>
    <row r="33" s="1" customFormat="1" ht="60" spans="1:11">
      <c r="A33" s="35">
        <v>26</v>
      </c>
      <c r="B33" s="49" t="s">
        <v>76</v>
      </c>
      <c r="C33" s="43" t="s">
        <v>77</v>
      </c>
      <c r="D33" s="44" t="s">
        <v>73</v>
      </c>
      <c r="E33" s="45">
        <v>4</v>
      </c>
      <c r="F33" s="51">
        <v>18.34</v>
      </c>
      <c r="G33" s="47">
        <v>0.09</v>
      </c>
      <c r="H33" s="48">
        <f t="shared" si="0"/>
        <v>19.9906</v>
      </c>
      <c r="I33" s="51">
        <f t="shared" si="1"/>
        <v>73.36</v>
      </c>
      <c r="J33" s="73">
        <f t="shared" si="2"/>
        <v>6.6024</v>
      </c>
      <c r="K33" s="73">
        <f t="shared" si="3"/>
        <v>79.9624</v>
      </c>
    </row>
    <row r="34" s="1" customFormat="1" ht="72" spans="1:11">
      <c r="A34" s="35">
        <v>27</v>
      </c>
      <c r="B34" s="49" t="s">
        <v>78</v>
      </c>
      <c r="C34" s="43" t="s">
        <v>79</v>
      </c>
      <c r="D34" s="44" t="s">
        <v>24</v>
      </c>
      <c r="E34" s="45">
        <v>1</v>
      </c>
      <c r="F34" s="51">
        <v>183.48</v>
      </c>
      <c r="G34" s="47">
        <v>0.09</v>
      </c>
      <c r="H34" s="48">
        <f t="shared" si="0"/>
        <v>199.9932</v>
      </c>
      <c r="I34" s="51">
        <f t="shared" si="1"/>
        <v>183.48</v>
      </c>
      <c r="J34" s="73">
        <f t="shared" si="2"/>
        <v>16.5132</v>
      </c>
      <c r="K34" s="73">
        <f t="shared" si="3"/>
        <v>199.9932</v>
      </c>
    </row>
    <row r="35" s="1" customFormat="1" ht="84" spans="1:11">
      <c r="A35" s="35">
        <v>28</v>
      </c>
      <c r="B35" s="49" t="s">
        <v>80</v>
      </c>
      <c r="C35" s="43" t="s">
        <v>81</v>
      </c>
      <c r="D35" s="44" t="s">
        <v>82</v>
      </c>
      <c r="E35" s="44">
        <v>1</v>
      </c>
      <c r="F35" s="51">
        <v>91.74</v>
      </c>
      <c r="G35" s="47">
        <v>0.09</v>
      </c>
      <c r="H35" s="48">
        <f t="shared" si="0"/>
        <v>99.9966</v>
      </c>
      <c r="I35" s="51">
        <f t="shared" si="1"/>
        <v>91.74</v>
      </c>
      <c r="J35" s="73">
        <f t="shared" si="2"/>
        <v>8.2566</v>
      </c>
      <c r="K35" s="73">
        <f t="shared" si="3"/>
        <v>99.9966</v>
      </c>
    </row>
    <row r="36" s="1" customFormat="1" ht="192" spans="1:11">
      <c r="A36" s="35">
        <v>29</v>
      </c>
      <c r="B36" s="49" t="s">
        <v>83</v>
      </c>
      <c r="C36" s="43" t="s">
        <v>84</v>
      </c>
      <c r="D36" s="44" t="s">
        <v>24</v>
      </c>
      <c r="E36" s="44">
        <v>1</v>
      </c>
      <c r="F36" s="51">
        <v>91.74</v>
      </c>
      <c r="G36" s="47">
        <v>0.09</v>
      </c>
      <c r="H36" s="48">
        <f t="shared" si="0"/>
        <v>99.9966</v>
      </c>
      <c r="I36" s="51">
        <f t="shared" si="1"/>
        <v>91.74</v>
      </c>
      <c r="J36" s="73">
        <f t="shared" si="2"/>
        <v>8.2566</v>
      </c>
      <c r="K36" s="73">
        <f t="shared" si="3"/>
        <v>99.9966</v>
      </c>
    </row>
    <row r="37" s="1" customFormat="1" ht="33" customHeight="1" spans="1:11">
      <c r="A37" s="35">
        <v>30</v>
      </c>
      <c r="B37" s="52" t="s">
        <v>85</v>
      </c>
      <c r="C37" s="53"/>
      <c r="D37" s="53"/>
      <c r="E37" s="54"/>
      <c r="F37" s="51"/>
      <c r="G37" s="47"/>
      <c r="H37" s="48"/>
      <c r="I37" s="51"/>
      <c r="J37" s="73"/>
      <c r="K37" s="73"/>
    </row>
    <row r="38" s="1" customFormat="1" ht="96" spans="1:11">
      <c r="A38" s="35">
        <v>31</v>
      </c>
      <c r="B38" s="55" t="s">
        <v>86</v>
      </c>
      <c r="C38" s="56" t="s">
        <v>87</v>
      </c>
      <c r="D38" s="50" t="s">
        <v>24</v>
      </c>
      <c r="E38" s="57">
        <v>16</v>
      </c>
      <c r="F38" s="51">
        <v>45.87</v>
      </c>
      <c r="G38" s="47">
        <v>0.09</v>
      </c>
      <c r="H38" s="48">
        <f t="shared" ref="H37:H68" si="4">F38*(1+G38)</f>
        <v>49.9983</v>
      </c>
      <c r="I38" s="51">
        <f t="shared" si="1"/>
        <v>733.92</v>
      </c>
      <c r="J38" s="73">
        <f t="shared" si="2"/>
        <v>66.0528</v>
      </c>
      <c r="K38" s="73">
        <f t="shared" si="3"/>
        <v>799.9728</v>
      </c>
    </row>
    <row r="39" s="1" customFormat="1" ht="108" spans="1:11">
      <c r="A39" s="35">
        <v>32</v>
      </c>
      <c r="B39" s="55" t="s">
        <v>88</v>
      </c>
      <c r="C39" s="56" t="s">
        <v>89</v>
      </c>
      <c r="D39" s="50" t="s">
        <v>24</v>
      </c>
      <c r="E39" s="57">
        <v>2</v>
      </c>
      <c r="F39" s="51">
        <v>91.74</v>
      </c>
      <c r="G39" s="47">
        <v>0.09</v>
      </c>
      <c r="H39" s="48">
        <f t="shared" si="4"/>
        <v>99.9966</v>
      </c>
      <c r="I39" s="51">
        <f t="shared" si="1"/>
        <v>183.48</v>
      </c>
      <c r="J39" s="73">
        <f t="shared" si="2"/>
        <v>16.5132</v>
      </c>
      <c r="K39" s="73">
        <f t="shared" si="3"/>
        <v>199.9932</v>
      </c>
    </row>
    <row r="40" s="1" customFormat="1" ht="108" spans="1:11">
      <c r="A40" s="35">
        <v>33</v>
      </c>
      <c r="B40" s="55" t="s">
        <v>90</v>
      </c>
      <c r="C40" s="56" t="s">
        <v>91</v>
      </c>
      <c r="D40" s="50" t="s">
        <v>24</v>
      </c>
      <c r="E40" s="57">
        <v>2</v>
      </c>
      <c r="F40" s="51">
        <v>183.48</v>
      </c>
      <c r="G40" s="47">
        <v>0.09</v>
      </c>
      <c r="H40" s="48">
        <f t="shared" si="4"/>
        <v>199.9932</v>
      </c>
      <c r="I40" s="51">
        <f t="shared" si="1"/>
        <v>366.96</v>
      </c>
      <c r="J40" s="73">
        <f t="shared" si="2"/>
        <v>33.0264</v>
      </c>
      <c r="K40" s="73">
        <f t="shared" si="3"/>
        <v>399.9864</v>
      </c>
    </row>
    <row r="41" s="1" customFormat="1" ht="72" spans="1:11">
      <c r="A41" s="35">
        <v>34</v>
      </c>
      <c r="B41" s="49" t="s">
        <v>92</v>
      </c>
      <c r="C41" s="43" t="s">
        <v>93</v>
      </c>
      <c r="D41" s="44" t="s">
        <v>24</v>
      </c>
      <c r="E41" s="45">
        <v>1</v>
      </c>
      <c r="F41" s="51">
        <v>183.48</v>
      </c>
      <c r="G41" s="47">
        <v>0.09</v>
      </c>
      <c r="H41" s="48">
        <f t="shared" si="4"/>
        <v>199.9932</v>
      </c>
      <c r="I41" s="51">
        <f t="shared" si="1"/>
        <v>183.48</v>
      </c>
      <c r="J41" s="73">
        <f t="shared" si="2"/>
        <v>16.5132</v>
      </c>
      <c r="K41" s="73">
        <f t="shared" si="3"/>
        <v>199.9932</v>
      </c>
    </row>
    <row r="42" s="1" customFormat="1" ht="144" spans="1:11">
      <c r="A42" s="35">
        <v>35</v>
      </c>
      <c r="B42" s="49" t="s">
        <v>94</v>
      </c>
      <c r="C42" s="43" t="s">
        <v>95</v>
      </c>
      <c r="D42" s="44" t="s">
        <v>55</v>
      </c>
      <c r="E42" s="45">
        <v>99</v>
      </c>
      <c r="F42" s="51">
        <v>6.42</v>
      </c>
      <c r="G42" s="47">
        <v>0.09</v>
      </c>
      <c r="H42" s="48">
        <f t="shared" si="4"/>
        <v>6.9978</v>
      </c>
      <c r="I42" s="51">
        <f t="shared" si="1"/>
        <v>635.58</v>
      </c>
      <c r="J42" s="73">
        <f t="shared" si="2"/>
        <v>57.2022</v>
      </c>
      <c r="K42" s="73">
        <f t="shared" si="3"/>
        <v>692.7822</v>
      </c>
    </row>
    <row r="43" s="1" customFormat="1" ht="144" spans="1:11">
      <c r="A43" s="35">
        <v>36</v>
      </c>
      <c r="B43" s="49" t="s">
        <v>96</v>
      </c>
      <c r="C43" s="43" t="s">
        <v>97</v>
      </c>
      <c r="D43" s="44" t="s">
        <v>55</v>
      </c>
      <c r="E43" s="45">
        <v>71</v>
      </c>
      <c r="F43" s="51">
        <v>6.42</v>
      </c>
      <c r="G43" s="47">
        <v>0.09</v>
      </c>
      <c r="H43" s="48">
        <f t="shared" si="4"/>
        <v>6.9978</v>
      </c>
      <c r="I43" s="51">
        <f t="shared" si="1"/>
        <v>455.82</v>
      </c>
      <c r="J43" s="73">
        <f t="shared" si="2"/>
        <v>41.0238</v>
      </c>
      <c r="K43" s="73">
        <f t="shared" si="3"/>
        <v>496.8438</v>
      </c>
    </row>
    <row r="44" s="1" customFormat="1" ht="72" spans="1:11">
      <c r="A44" s="35">
        <v>37</v>
      </c>
      <c r="B44" s="49" t="s">
        <v>98</v>
      </c>
      <c r="C44" s="43" t="s">
        <v>99</v>
      </c>
      <c r="D44" s="44" t="s">
        <v>55</v>
      </c>
      <c r="E44" s="45">
        <v>170</v>
      </c>
      <c r="F44" s="51">
        <v>1.83</v>
      </c>
      <c r="G44" s="47">
        <v>0.09</v>
      </c>
      <c r="H44" s="48">
        <f t="shared" si="4"/>
        <v>1.9947</v>
      </c>
      <c r="I44" s="51">
        <f t="shared" ref="I44:I75" si="5">ROUND(E44*F44,2)</f>
        <v>311.1</v>
      </c>
      <c r="J44" s="73">
        <f t="shared" ref="J44:J75" si="6">I44*G44</f>
        <v>27.999</v>
      </c>
      <c r="K44" s="73">
        <f t="shared" ref="K44:K75" si="7">I44+J44</f>
        <v>339.099</v>
      </c>
    </row>
    <row r="45" s="1" customFormat="1" ht="96" spans="1:11">
      <c r="A45" s="35">
        <v>38</v>
      </c>
      <c r="B45" s="49" t="s">
        <v>100</v>
      </c>
      <c r="C45" s="43" t="s">
        <v>101</v>
      </c>
      <c r="D45" s="44" t="s">
        <v>24</v>
      </c>
      <c r="E45" s="45">
        <v>1</v>
      </c>
      <c r="F45" s="51">
        <v>183.48</v>
      </c>
      <c r="G45" s="47">
        <v>0.09</v>
      </c>
      <c r="H45" s="48">
        <f t="shared" si="4"/>
        <v>199.9932</v>
      </c>
      <c r="I45" s="51">
        <f t="shared" si="5"/>
        <v>183.48</v>
      </c>
      <c r="J45" s="73">
        <f t="shared" si="6"/>
        <v>16.5132</v>
      </c>
      <c r="K45" s="73">
        <f t="shared" si="7"/>
        <v>199.9932</v>
      </c>
    </row>
    <row r="46" s="1" customFormat="1" ht="84" spans="1:11">
      <c r="A46" s="35">
        <v>39</v>
      </c>
      <c r="B46" s="49" t="s">
        <v>102</v>
      </c>
      <c r="C46" s="43" t="s">
        <v>103</v>
      </c>
      <c r="D46" s="44" t="s">
        <v>55</v>
      </c>
      <c r="E46" s="45">
        <v>3</v>
      </c>
      <c r="F46" s="51">
        <v>18.34</v>
      </c>
      <c r="G46" s="47">
        <v>0.09</v>
      </c>
      <c r="H46" s="48">
        <f t="shared" si="4"/>
        <v>19.9906</v>
      </c>
      <c r="I46" s="51">
        <f t="shared" si="5"/>
        <v>55.02</v>
      </c>
      <c r="J46" s="73">
        <f t="shared" si="6"/>
        <v>4.9518</v>
      </c>
      <c r="K46" s="73">
        <f t="shared" si="7"/>
        <v>59.9718</v>
      </c>
    </row>
    <row r="47" s="1" customFormat="1" ht="96" spans="1:11">
      <c r="A47" s="35">
        <v>40</v>
      </c>
      <c r="B47" s="49" t="s">
        <v>104</v>
      </c>
      <c r="C47" s="43" t="s">
        <v>105</v>
      </c>
      <c r="D47" s="44" t="s">
        <v>55</v>
      </c>
      <c r="E47" s="45">
        <v>16</v>
      </c>
      <c r="F47" s="51">
        <v>18.34</v>
      </c>
      <c r="G47" s="47">
        <v>0.09</v>
      </c>
      <c r="H47" s="48">
        <f t="shared" si="4"/>
        <v>19.9906</v>
      </c>
      <c r="I47" s="51">
        <f t="shared" si="5"/>
        <v>293.44</v>
      </c>
      <c r="J47" s="73">
        <f t="shared" si="6"/>
        <v>26.4096</v>
      </c>
      <c r="K47" s="73">
        <f t="shared" si="7"/>
        <v>319.8496</v>
      </c>
    </row>
    <row r="48" s="1" customFormat="1" ht="96" spans="1:11">
      <c r="A48" s="35">
        <v>41</v>
      </c>
      <c r="B48" s="49" t="s">
        <v>106</v>
      </c>
      <c r="C48" s="43" t="s">
        <v>107</v>
      </c>
      <c r="D48" s="44" t="s">
        <v>55</v>
      </c>
      <c r="E48" s="45">
        <v>16</v>
      </c>
      <c r="F48" s="51">
        <v>45.87</v>
      </c>
      <c r="G48" s="47">
        <v>0.09</v>
      </c>
      <c r="H48" s="48">
        <f t="shared" si="4"/>
        <v>49.9983</v>
      </c>
      <c r="I48" s="51">
        <f t="shared" si="5"/>
        <v>733.92</v>
      </c>
      <c r="J48" s="73">
        <f t="shared" si="6"/>
        <v>66.0528</v>
      </c>
      <c r="K48" s="73">
        <f t="shared" si="7"/>
        <v>799.9728</v>
      </c>
    </row>
    <row r="49" s="1" customFormat="1" ht="72" spans="1:11">
      <c r="A49" s="35">
        <v>42</v>
      </c>
      <c r="B49" s="49" t="s">
        <v>108</v>
      </c>
      <c r="C49" s="43" t="s">
        <v>109</v>
      </c>
      <c r="D49" s="44" t="s">
        <v>24</v>
      </c>
      <c r="E49" s="45">
        <v>1</v>
      </c>
      <c r="F49" s="51">
        <v>183.48</v>
      </c>
      <c r="G49" s="47">
        <v>0.09</v>
      </c>
      <c r="H49" s="48">
        <f t="shared" si="4"/>
        <v>199.9932</v>
      </c>
      <c r="I49" s="51">
        <f t="shared" si="5"/>
        <v>183.48</v>
      </c>
      <c r="J49" s="73">
        <f t="shared" si="6"/>
        <v>16.5132</v>
      </c>
      <c r="K49" s="73">
        <f t="shared" si="7"/>
        <v>199.9932</v>
      </c>
    </row>
    <row r="50" s="1" customFormat="1" ht="72" spans="1:11">
      <c r="A50" s="35">
        <v>43</v>
      </c>
      <c r="B50" s="49" t="s">
        <v>110</v>
      </c>
      <c r="C50" s="43" t="s">
        <v>111</v>
      </c>
      <c r="D50" s="44" t="s">
        <v>29</v>
      </c>
      <c r="E50" s="45">
        <v>128</v>
      </c>
      <c r="F50" s="51">
        <v>1.4</v>
      </c>
      <c r="G50" s="47">
        <v>0.09</v>
      </c>
      <c r="H50" s="48">
        <f t="shared" si="4"/>
        <v>1.526</v>
      </c>
      <c r="I50" s="51">
        <f t="shared" si="5"/>
        <v>179.2</v>
      </c>
      <c r="J50" s="73">
        <f t="shared" si="6"/>
        <v>16.128</v>
      </c>
      <c r="K50" s="73">
        <f t="shared" si="7"/>
        <v>195.328</v>
      </c>
    </row>
    <row r="51" s="1" customFormat="1" ht="132" spans="1:11">
      <c r="A51" s="35">
        <v>44</v>
      </c>
      <c r="B51" s="49" t="s">
        <v>112</v>
      </c>
      <c r="C51" s="43" t="s">
        <v>113</v>
      </c>
      <c r="D51" s="44" t="s">
        <v>29</v>
      </c>
      <c r="E51" s="45">
        <v>32</v>
      </c>
      <c r="F51" s="51">
        <v>1.37</v>
      </c>
      <c r="G51" s="47">
        <v>0.09</v>
      </c>
      <c r="H51" s="48">
        <f t="shared" si="4"/>
        <v>1.4933</v>
      </c>
      <c r="I51" s="51">
        <f t="shared" si="5"/>
        <v>43.84</v>
      </c>
      <c r="J51" s="73">
        <f t="shared" si="6"/>
        <v>3.9456</v>
      </c>
      <c r="K51" s="73">
        <f t="shared" si="7"/>
        <v>47.7856</v>
      </c>
    </row>
    <row r="52" s="1" customFormat="1" ht="108" spans="1:11">
      <c r="A52" s="35">
        <v>45</v>
      </c>
      <c r="B52" s="49" t="s">
        <v>114</v>
      </c>
      <c r="C52" s="43" t="s">
        <v>115</v>
      </c>
      <c r="D52" s="44" t="s">
        <v>29</v>
      </c>
      <c r="E52" s="45">
        <v>32</v>
      </c>
      <c r="F52" s="51">
        <v>1.37</v>
      </c>
      <c r="G52" s="47">
        <v>0.09</v>
      </c>
      <c r="H52" s="48">
        <f t="shared" si="4"/>
        <v>1.4933</v>
      </c>
      <c r="I52" s="51">
        <f t="shared" si="5"/>
        <v>43.84</v>
      </c>
      <c r="J52" s="73">
        <f t="shared" si="6"/>
        <v>3.9456</v>
      </c>
      <c r="K52" s="73">
        <f t="shared" si="7"/>
        <v>47.7856</v>
      </c>
    </row>
    <row r="53" s="1" customFormat="1" ht="132" spans="1:11">
      <c r="A53" s="35">
        <v>46</v>
      </c>
      <c r="B53" s="49" t="s">
        <v>116</v>
      </c>
      <c r="C53" s="43" t="s">
        <v>117</v>
      </c>
      <c r="D53" s="44" t="s">
        <v>29</v>
      </c>
      <c r="E53" s="45">
        <v>15</v>
      </c>
      <c r="F53" s="51">
        <v>1.37</v>
      </c>
      <c r="G53" s="47">
        <v>0.09</v>
      </c>
      <c r="H53" s="48">
        <f t="shared" si="4"/>
        <v>1.4933</v>
      </c>
      <c r="I53" s="51">
        <f t="shared" si="5"/>
        <v>20.55</v>
      </c>
      <c r="J53" s="73">
        <f t="shared" si="6"/>
        <v>1.8495</v>
      </c>
      <c r="K53" s="73">
        <f t="shared" si="7"/>
        <v>22.3995</v>
      </c>
    </row>
    <row r="54" s="1" customFormat="1" ht="108" spans="1:11">
      <c r="A54" s="35">
        <v>47</v>
      </c>
      <c r="B54" s="49" t="s">
        <v>118</v>
      </c>
      <c r="C54" s="43" t="s">
        <v>119</v>
      </c>
      <c r="D54" s="44" t="s">
        <v>29</v>
      </c>
      <c r="E54" s="45">
        <v>15</v>
      </c>
      <c r="F54" s="51">
        <v>0.91</v>
      </c>
      <c r="G54" s="47">
        <v>0.09</v>
      </c>
      <c r="H54" s="48">
        <f t="shared" si="4"/>
        <v>0.9919</v>
      </c>
      <c r="I54" s="51">
        <f t="shared" si="5"/>
        <v>13.65</v>
      </c>
      <c r="J54" s="73">
        <f t="shared" si="6"/>
        <v>1.2285</v>
      </c>
      <c r="K54" s="73">
        <f t="shared" si="7"/>
        <v>14.8785</v>
      </c>
    </row>
    <row r="55" s="1" customFormat="1" ht="96" spans="1:11">
      <c r="A55" s="35">
        <v>48</v>
      </c>
      <c r="B55" s="58" t="s">
        <v>120</v>
      </c>
      <c r="C55" s="43" t="s">
        <v>121</v>
      </c>
      <c r="D55" s="44" t="s">
        <v>55</v>
      </c>
      <c r="E55" s="45">
        <v>44</v>
      </c>
      <c r="F55" s="51">
        <v>6.42</v>
      </c>
      <c r="G55" s="47">
        <v>0.09</v>
      </c>
      <c r="H55" s="48">
        <f t="shared" si="4"/>
        <v>6.9978</v>
      </c>
      <c r="I55" s="51">
        <f t="shared" si="5"/>
        <v>282.48</v>
      </c>
      <c r="J55" s="73">
        <f t="shared" si="6"/>
        <v>25.4232</v>
      </c>
      <c r="K55" s="73">
        <f t="shared" si="7"/>
        <v>307.9032</v>
      </c>
    </row>
    <row r="56" s="1" customFormat="1" ht="84" spans="1:11">
      <c r="A56" s="35">
        <v>49</v>
      </c>
      <c r="B56" s="58" t="s">
        <v>122</v>
      </c>
      <c r="C56" s="43" t="s">
        <v>123</v>
      </c>
      <c r="D56" s="44" t="s">
        <v>24</v>
      </c>
      <c r="E56" s="45">
        <v>7</v>
      </c>
      <c r="F56" s="51">
        <v>183.48</v>
      </c>
      <c r="G56" s="47">
        <v>0.09</v>
      </c>
      <c r="H56" s="48">
        <f t="shared" si="4"/>
        <v>199.9932</v>
      </c>
      <c r="I56" s="51">
        <f t="shared" si="5"/>
        <v>1284.36</v>
      </c>
      <c r="J56" s="73">
        <f t="shared" si="6"/>
        <v>115.5924</v>
      </c>
      <c r="K56" s="73">
        <f t="shared" si="7"/>
        <v>1399.9524</v>
      </c>
    </row>
    <row r="57" s="1" customFormat="1" ht="84" spans="1:11">
      <c r="A57" s="35">
        <v>50</v>
      </c>
      <c r="B57" s="58" t="s">
        <v>124</v>
      </c>
      <c r="C57" s="43" t="s">
        <v>125</v>
      </c>
      <c r="D57" s="44" t="s">
        <v>24</v>
      </c>
      <c r="E57" s="45">
        <v>1</v>
      </c>
      <c r="F57" s="51">
        <v>45.87</v>
      </c>
      <c r="G57" s="47">
        <v>0.09</v>
      </c>
      <c r="H57" s="48">
        <f t="shared" si="4"/>
        <v>49.9983</v>
      </c>
      <c r="I57" s="51">
        <f t="shared" si="5"/>
        <v>45.87</v>
      </c>
      <c r="J57" s="73">
        <f t="shared" si="6"/>
        <v>4.1283</v>
      </c>
      <c r="K57" s="73">
        <f t="shared" si="7"/>
        <v>49.9983</v>
      </c>
    </row>
    <row r="58" s="1" customFormat="1" ht="25" customHeight="1" spans="1:11">
      <c r="A58" s="35">
        <v>51</v>
      </c>
      <c r="B58" s="59" t="s">
        <v>126</v>
      </c>
      <c r="C58" s="60"/>
      <c r="D58" s="61"/>
      <c r="E58" s="62"/>
      <c r="F58" s="51"/>
      <c r="G58" s="47"/>
      <c r="H58" s="48"/>
      <c r="I58" s="51"/>
      <c r="J58" s="73"/>
      <c r="K58" s="73"/>
    </row>
    <row r="59" s="1" customFormat="1" ht="96" spans="1:11">
      <c r="A59" s="35">
        <v>52</v>
      </c>
      <c r="B59" s="63" t="s">
        <v>86</v>
      </c>
      <c r="C59" s="56" t="s">
        <v>87</v>
      </c>
      <c r="D59" s="50" t="s">
        <v>24</v>
      </c>
      <c r="E59" s="57">
        <v>11</v>
      </c>
      <c r="F59" s="51">
        <v>45.87</v>
      </c>
      <c r="G59" s="47">
        <v>0.09</v>
      </c>
      <c r="H59" s="48">
        <f t="shared" si="4"/>
        <v>49.9983</v>
      </c>
      <c r="I59" s="51">
        <f t="shared" si="5"/>
        <v>504.57</v>
      </c>
      <c r="J59" s="73">
        <f t="shared" si="6"/>
        <v>45.4113</v>
      </c>
      <c r="K59" s="73">
        <f t="shared" si="7"/>
        <v>549.9813</v>
      </c>
    </row>
    <row r="60" s="1" customFormat="1" ht="72" spans="1:11">
      <c r="A60" s="35">
        <v>53</v>
      </c>
      <c r="B60" s="63" t="s">
        <v>127</v>
      </c>
      <c r="C60" s="56" t="s">
        <v>128</v>
      </c>
      <c r="D60" s="50" t="s">
        <v>24</v>
      </c>
      <c r="E60" s="57">
        <v>1</v>
      </c>
      <c r="F60" s="51">
        <v>45.87</v>
      </c>
      <c r="G60" s="47">
        <v>0.09</v>
      </c>
      <c r="H60" s="48">
        <f t="shared" si="4"/>
        <v>49.9983</v>
      </c>
      <c r="I60" s="51">
        <f t="shared" si="5"/>
        <v>45.87</v>
      </c>
      <c r="J60" s="73">
        <f t="shared" si="6"/>
        <v>4.1283</v>
      </c>
      <c r="K60" s="73">
        <f t="shared" si="7"/>
        <v>49.9983</v>
      </c>
    </row>
    <row r="61" s="1" customFormat="1" ht="96" spans="1:11">
      <c r="A61" s="35">
        <v>54</v>
      </c>
      <c r="B61" s="58" t="s">
        <v>129</v>
      </c>
      <c r="C61" s="43" t="s">
        <v>130</v>
      </c>
      <c r="D61" s="44" t="s">
        <v>55</v>
      </c>
      <c r="E61" s="45">
        <v>71</v>
      </c>
      <c r="F61" s="51">
        <v>6.42</v>
      </c>
      <c r="G61" s="47">
        <v>0.09</v>
      </c>
      <c r="H61" s="48">
        <f t="shared" si="4"/>
        <v>6.9978</v>
      </c>
      <c r="I61" s="51">
        <f t="shared" si="5"/>
        <v>455.82</v>
      </c>
      <c r="J61" s="73">
        <f t="shared" si="6"/>
        <v>41.0238</v>
      </c>
      <c r="K61" s="73">
        <f t="shared" si="7"/>
        <v>496.8438</v>
      </c>
    </row>
    <row r="62" s="1" customFormat="1" ht="72" spans="1:11">
      <c r="A62" s="35">
        <v>55</v>
      </c>
      <c r="B62" s="58" t="s">
        <v>98</v>
      </c>
      <c r="C62" s="43" t="s">
        <v>99</v>
      </c>
      <c r="D62" s="44" t="s">
        <v>55</v>
      </c>
      <c r="E62" s="45">
        <v>71</v>
      </c>
      <c r="F62" s="51">
        <v>1.83</v>
      </c>
      <c r="G62" s="47">
        <v>0.09</v>
      </c>
      <c r="H62" s="48">
        <f t="shared" si="4"/>
        <v>1.9947</v>
      </c>
      <c r="I62" s="51">
        <f t="shared" si="5"/>
        <v>129.93</v>
      </c>
      <c r="J62" s="73">
        <f t="shared" si="6"/>
        <v>11.6937</v>
      </c>
      <c r="K62" s="73">
        <f t="shared" si="7"/>
        <v>141.6237</v>
      </c>
    </row>
    <row r="63" s="1" customFormat="1" ht="84" spans="1:11">
      <c r="A63" s="35">
        <v>56</v>
      </c>
      <c r="B63" s="58" t="s">
        <v>102</v>
      </c>
      <c r="C63" s="43" t="s">
        <v>131</v>
      </c>
      <c r="D63" s="44" t="s">
        <v>55</v>
      </c>
      <c r="E63" s="45">
        <v>3</v>
      </c>
      <c r="F63" s="51">
        <v>18.34</v>
      </c>
      <c r="G63" s="47">
        <v>0.09</v>
      </c>
      <c r="H63" s="48">
        <f t="shared" si="4"/>
        <v>19.9906</v>
      </c>
      <c r="I63" s="51">
        <f t="shared" si="5"/>
        <v>55.02</v>
      </c>
      <c r="J63" s="73">
        <f t="shared" si="6"/>
        <v>4.9518</v>
      </c>
      <c r="K63" s="73">
        <f t="shared" si="7"/>
        <v>59.9718</v>
      </c>
    </row>
    <row r="64" s="1" customFormat="1" ht="84" spans="1:11">
      <c r="A64" s="35">
        <v>57</v>
      </c>
      <c r="B64" s="58" t="s">
        <v>104</v>
      </c>
      <c r="C64" s="43" t="s">
        <v>132</v>
      </c>
      <c r="D64" s="44" t="s">
        <v>55</v>
      </c>
      <c r="E64" s="45">
        <v>11</v>
      </c>
      <c r="F64" s="51">
        <v>18.34</v>
      </c>
      <c r="G64" s="47">
        <v>0.09</v>
      </c>
      <c r="H64" s="48">
        <f t="shared" si="4"/>
        <v>19.9906</v>
      </c>
      <c r="I64" s="51">
        <f t="shared" si="5"/>
        <v>201.74</v>
      </c>
      <c r="J64" s="73">
        <f t="shared" si="6"/>
        <v>18.1566</v>
      </c>
      <c r="K64" s="73">
        <f t="shared" si="7"/>
        <v>219.8966</v>
      </c>
    </row>
    <row r="65" s="1" customFormat="1" ht="84" spans="1:11">
      <c r="A65" s="35">
        <v>58</v>
      </c>
      <c r="B65" s="58" t="s">
        <v>106</v>
      </c>
      <c r="C65" s="43" t="s">
        <v>133</v>
      </c>
      <c r="D65" s="44" t="s">
        <v>55</v>
      </c>
      <c r="E65" s="45">
        <v>11</v>
      </c>
      <c r="F65" s="51">
        <v>45.87</v>
      </c>
      <c r="G65" s="47">
        <v>0.09</v>
      </c>
      <c r="H65" s="48">
        <f t="shared" si="4"/>
        <v>49.9983</v>
      </c>
      <c r="I65" s="51">
        <f t="shared" si="5"/>
        <v>504.57</v>
      </c>
      <c r="J65" s="73">
        <f t="shared" si="6"/>
        <v>45.4113</v>
      </c>
      <c r="K65" s="73">
        <f t="shared" si="7"/>
        <v>549.9813</v>
      </c>
    </row>
    <row r="66" s="1" customFormat="1" ht="72" spans="1:11">
      <c r="A66" s="35">
        <v>59</v>
      </c>
      <c r="B66" s="63" t="s">
        <v>134</v>
      </c>
      <c r="C66" s="56" t="s">
        <v>135</v>
      </c>
      <c r="D66" s="50" t="s">
        <v>24</v>
      </c>
      <c r="E66" s="57">
        <v>18</v>
      </c>
      <c r="F66" s="51">
        <v>137.61</v>
      </c>
      <c r="G66" s="47">
        <v>0.09</v>
      </c>
      <c r="H66" s="48">
        <f t="shared" si="4"/>
        <v>149.9949</v>
      </c>
      <c r="I66" s="51">
        <f t="shared" si="5"/>
        <v>2476.98</v>
      </c>
      <c r="J66" s="73">
        <f t="shared" si="6"/>
        <v>222.9282</v>
      </c>
      <c r="K66" s="73">
        <f t="shared" si="7"/>
        <v>2699.9082</v>
      </c>
    </row>
    <row r="67" s="1" customFormat="1" ht="72" spans="1:11">
      <c r="A67" s="35">
        <v>60</v>
      </c>
      <c r="B67" s="58" t="s">
        <v>136</v>
      </c>
      <c r="C67" s="43" t="s">
        <v>137</v>
      </c>
      <c r="D67" s="44" t="s">
        <v>24</v>
      </c>
      <c r="E67" s="45">
        <v>1</v>
      </c>
      <c r="F67" s="51">
        <v>183.48</v>
      </c>
      <c r="G67" s="47">
        <v>0.09</v>
      </c>
      <c r="H67" s="48">
        <f t="shared" si="4"/>
        <v>199.9932</v>
      </c>
      <c r="I67" s="51">
        <f t="shared" si="5"/>
        <v>183.48</v>
      </c>
      <c r="J67" s="73">
        <f t="shared" si="6"/>
        <v>16.5132</v>
      </c>
      <c r="K67" s="73">
        <f t="shared" si="7"/>
        <v>199.9932</v>
      </c>
    </row>
    <row r="68" s="1" customFormat="1" ht="72" spans="1:11">
      <c r="A68" s="35">
        <v>61</v>
      </c>
      <c r="B68" s="58" t="s">
        <v>110</v>
      </c>
      <c r="C68" s="43" t="s">
        <v>138</v>
      </c>
      <c r="D68" s="44" t="s">
        <v>29</v>
      </c>
      <c r="E68" s="45">
        <v>85</v>
      </c>
      <c r="F68" s="51">
        <v>1.4</v>
      </c>
      <c r="G68" s="47">
        <v>0.09</v>
      </c>
      <c r="H68" s="48">
        <f t="shared" si="4"/>
        <v>1.526</v>
      </c>
      <c r="I68" s="51">
        <f t="shared" si="5"/>
        <v>119</v>
      </c>
      <c r="J68" s="73">
        <f t="shared" si="6"/>
        <v>10.71</v>
      </c>
      <c r="K68" s="73">
        <f t="shared" si="7"/>
        <v>129.71</v>
      </c>
    </row>
    <row r="69" s="1" customFormat="1" ht="96" spans="1:11">
      <c r="A69" s="35">
        <v>62</v>
      </c>
      <c r="B69" s="63" t="s">
        <v>139</v>
      </c>
      <c r="C69" s="56" t="s">
        <v>140</v>
      </c>
      <c r="D69" s="50" t="s">
        <v>24</v>
      </c>
      <c r="E69" s="74">
        <v>7</v>
      </c>
      <c r="F69" s="51">
        <v>59.63</v>
      </c>
      <c r="G69" s="47">
        <v>0.09</v>
      </c>
      <c r="H69" s="48">
        <f t="shared" ref="H69:H88" si="8">F69*(1+G69)</f>
        <v>64.9967</v>
      </c>
      <c r="I69" s="51">
        <f t="shared" si="5"/>
        <v>417.41</v>
      </c>
      <c r="J69" s="73">
        <f t="shared" si="6"/>
        <v>37.5669</v>
      </c>
      <c r="K69" s="73">
        <f t="shared" si="7"/>
        <v>454.9769</v>
      </c>
    </row>
    <row r="70" s="1" customFormat="1" ht="96" spans="1:11">
      <c r="A70" s="35">
        <v>63</v>
      </c>
      <c r="B70" s="63" t="s">
        <v>141</v>
      </c>
      <c r="C70" s="56" t="s">
        <v>142</v>
      </c>
      <c r="D70" s="50" t="s">
        <v>55</v>
      </c>
      <c r="E70" s="74">
        <v>7</v>
      </c>
      <c r="F70" s="51">
        <v>4.58</v>
      </c>
      <c r="G70" s="47">
        <v>0.09</v>
      </c>
      <c r="H70" s="48">
        <f t="shared" si="8"/>
        <v>4.9922</v>
      </c>
      <c r="I70" s="51">
        <f t="shared" si="5"/>
        <v>32.06</v>
      </c>
      <c r="J70" s="73">
        <f t="shared" si="6"/>
        <v>2.8854</v>
      </c>
      <c r="K70" s="73">
        <f t="shared" si="7"/>
        <v>34.9454</v>
      </c>
    </row>
    <row r="71" s="1" customFormat="1" ht="84" spans="1:11">
      <c r="A71" s="35">
        <v>64</v>
      </c>
      <c r="B71" s="63" t="s">
        <v>143</v>
      </c>
      <c r="C71" s="56" t="s">
        <v>144</v>
      </c>
      <c r="D71" s="50" t="s">
        <v>145</v>
      </c>
      <c r="E71" s="74">
        <v>7</v>
      </c>
      <c r="F71" s="51">
        <v>9.17</v>
      </c>
      <c r="G71" s="47">
        <v>0.09</v>
      </c>
      <c r="H71" s="48">
        <f t="shared" si="8"/>
        <v>9.9953</v>
      </c>
      <c r="I71" s="51">
        <f t="shared" si="5"/>
        <v>64.19</v>
      </c>
      <c r="J71" s="73">
        <f t="shared" si="6"/>
        <v>5.7771</v>
      </c>
      <c r="K71" s="73">
        <f t="shared" si="7"/>
        <v>69.9671</v>
      </c>
    </row>
    <row r="72" s="1" customFormat="1" ht="96" spans="1:11">
      <c r="A72" s="35">
        <v>65</v>
      </c>
      <c r="B72" s="63" t="s">
        <v>146</v>
      </c>
      <c r="C72" s="56" t="s">
        <v>147</v>
      </c>
      <c r="D72" s="50" t="s">
        <v>148</v>
      </c>
      <c r="E72" s="74">
        <v>7</v>
      </c>
      <c r="F72" s="51">
        <v>45.87</v>
      </c>
      <c r="G72" s="47">
        <v>0.09</v>
      </c>
      <c r="H72" s="48">
        <f t="shared" si="8"/>
        <v>49.9983</v>
      </c>
      <c r="I72" s="51">
        <f t="shared" si="5"/>
        <v>321.09</v>
      </c>
      <c r="J72" s="73">
        <f t="shared" si="6"/>
        <v>28.8981</v>
      </c>
      <c r="K72" s="73">
        <f t="shared" si="7"/>
        <v>349.9881</v>
      </c>
    </row>
    <row r="73" s="1" customFormat="1" ht="25" customHeight="1" spans="1:11">
      <c r="A73" s="35">
        <v>66</v>
      </c>
      <c r="B73" s="52" t="s">
        <v>149</v>
      </c>
      <c r="C73" s="53"/>
      <c r="D73" s="53"/>
      <c r="E73" s="54"/>
      <c r="F73" s="51"/>
      <c r="G73" s="47"/>
      <c r="H73" s="48"/>
      <c r="I73" s="51"/>
      <c r="J73" s="73"/>
      <c r="K73" s="73"/>
    </row>
    <row r="74" s="1" customFormat="1" ht="72" spans="1:11">
      <c r="A74" s="35">
        <v>67</v>
      </c>
      <c r="B74" s="75" t="s">
        <v>150</v>
      </c>
      <c r="C74" s="76" t="s">
        <v>151</v>
      </c>
      <c r="D74" s="77" t="s">
        <v>24</v>
      </c>
      <c r="E74" s="78" t="s">
        <v>152</v>
      </c>
      <c r="F74" s="51">
        <v>55.04</v>
      </c>
      <c r="G74" s="47">
        <v>0.09</v>
      </c>
      <c r="H74" s="48">
        <f t="shared" si="8"/>
        <v>59.9936</v>
      </c>
      <c r="I74" s="51">
        <f t="shared" si="5"/>
        <v>5228.8</v>
      </c>
      <c r="J74" s="73">
        <f t="shared" si="6"/>
        <v>470.592</v>
      </c>
      <c r="K74" s="73">
        <f t="shared" si="7"/>
        <v>5699.392</v>
      </c>
    </row>
    <row r="75" s="1" customFormat="1" ht="72" spans="1:11">
      <c r="A75" s="35">
        <v>68</v>
      </c>
      <c r="B75" s="75" t="s">
        <v>153</v>
      </c>
      <c r="C75" s="76" t="s">
        <v>154</v>
      </c>
      <c r="D75" s="77" t="s">
        <v>24</v>
      </c>
      <c r="E75" s="78" t="s">
        <v>155</v>
      </c>
      <c r="F75" s="51">
        <v>18.34</v>
      </c>
      <c r="G75" s="47">
        <v>0.09</v>
      </c>
      <c r="H75" s="48">
        <f t="shared" si="8"/>
        <v>19.9906</v>
      </c>
      <c r="I75" s="51">
        <f t="shared" si="5"/>
        <v>1228.78</v>
      </c>
      <c r="J75" s="73">
        <f t="shared" si="6"/>
        <v>110.5902</v>
      </c>
      <c r="K75" s="73">
        <f t="shared" si="7"/>
        <v>1339.3702</v>
      </c>
    </row>
    <row r="76" s="1" customFormat="1" ht="72" spans="1:11">
      <c r="A76" s="35">
        <v>69</v>
      </c>
      <c r="B76" s="75" t="s">
        <v>156</v>
      </c>
      <c r="C76" s="76" t="s">
        <v>157</v>
      </c>
      <c r="D76" s="77" t="s">
        <v>64</v>
      </c>
      <c r="E76" s="78" t="s">
        <v>158</v>
      </c>
      <c r="F76" s="51">
        <v>137.61</v>
      </c>
      <c r="G76" s="47">
        <v>0.09</v>
      </c>
      <c r="H76" s="48">
        <f t="shared" si="8"/>
        <v>149.9949</v>
      </c>
      <c r="I76" s="51">
        <f>ROUND(E76*F76,2)</f>
        <v>1651.32</v>
      </c>
      <c r="J76" s="73">
        <f>I76*G76</f>
        <v>148.6188</v>
      </c>
      <c r="K76" s="73">
        <f>I76+J76</f>
        <v>1799.9388</v>
      </c>
    </row>
    <row r="77" s="1" customFormat="1" ht="72" spans="1:11">
      <c r="A77" s="35">
        <v>70</v>
      </c>
      <c r="B77" s="75" t="s">
        <v>159</v>
      </c>
      <c r="C77" s="76" t="s">
        <v>160</v>
      </c>
      <c r="D77" s="77" t="s">
        <v>64</v>
      </c>
      <c r="E77" s="78" t="s">
        <v>161</v>
      </c>
      <c r="F77" s="51">
        <v>183.48</v>
      </c>
      <c r="G77" s="47">
        <v>0.09</v>
      </c>
      <c r="H77" s="48">
        <f t="shared" si="8"/>
        <v>199.9932</v>
      </c>
      <c r="I77" s="51">
        <f>ROUND(E77*F77,2)</f>
        <v>183.48</v>
      </c>
      <c r="J77" s="73">
        <f>I77*G77</f>
        <v>16.5132</v>
      </c>
      <c r="K77" s="73">
        <f>I77+J77</f>
        <v>199.9932</v>
      </c>
    </row>
    <row r="78" s="1" customFormat="1" ht="72" spans="1:11">
      <c r="A78" s="35">
        <v>71</v>
      </c>
      <c r="B78" s="75" t="s">
        <v>162</v>
      </c>
      <c r="C78" s="76" t="s">
        <v>163</v>
      </c>
      <c r="D78" s="77" t="s">
        <v>24</v>
      </c>
      <c r="E78" s="78" t="s">
        <v>161</v>
      </c>
      <c r="F78" s="51">
        <v>91.74</v>
      </c>
      <c r="G78" s="47">
        <v>0.09</v>
      </c>
      <c r="H78" s="48">
        <f t="shared" si="8"/>
        <v>99.9966</v>
      </c>
      <c r="I78" s="51">
        <f>ROUND(E78*F78,2)</f>
        <v>91.74</v>
      </c>
      <c r="J78" s="73">
        <f>I78*G78</f>
        <v>8.2566</v>
      </c>
      <c r="K78" s="73">
        <f>I78+J78</f>
        <v>99.9966</v>
      </c>
    </row>
    <row r="79" s="1" customFormat="1" ht="24" customHeight="1" spans="1:11">
      <c r="A79" s="35">
        <v>72</v>
      </c>
      <c r="B79" s="52" t="s">
        <v>164</v>
      </c>
      <c r="C79" s="53"/>
      <c r="D79" s="53"/>
      <c r="E79" s="54"/>
      <c r="F79" s="51"/>
      <c r="G79" s="47"/>
      <c r="H79" s="48"/>
      <c r="I79" s="51"/>
      <c r="J79" s="73"/>
      <c r="K79" s="73"/>
    </row>
    <row r="80" s="1" customFormat="1" ht="168" spans="1:11">
      <c r="A80" s="35">
        <v>73</v>
      </c>
      <c r="B80" s="75" t="s">
        <v>165</v>
      </c>
      <c r="C80" s="76" t="s">
        <v>166</v>
      </c>
      <c r="D80" s="77" t="s">
        <v>55</v>
      </c>
      <c r="E80" s="79">
        <v>25</v>
      </c>
      <c r="F80" s="51">
        <v>55.04</v>
      </c>
      <c r="G80" s="47">
        <v>0.09</v>
      </c>
      <c r="H80" s="48">
        <f t="shared" si="8"/>
        <v>59.9936</v>
      </c>
      <c r="I80" s="51">
        <f>ROUND(E80*F80,2)</f>
        <v>1376</v>
      </c>
      <c r="J80" s="73">
        <f>I80*G80</f>
        <v>123.84</v>
      </c>
      <c r="K80" s="73">
        <f>I80+J80</f>
        <v>1499.84</v>
      </c>
    </row>
    <row r="81" s="1" customFormat="1" ht="120" spans="1:11">
      <c r="A81" s="35">
        <v>74</v>
      </c>
      <c r="B81" s="75" t="s">
        <v>167</v>
      </c>
      <c r="C81" s="76" t="s">
        <v>168</v>
      </c>
      <c r="D81" s="77" t="s">
        <v>55</v>
      </c>
      <c r="E81" s="79">
        <v>3</v>
      </c>
      <c r="F81" s="51">
        <v>55.04</v>
      </c>
      <c r="G81" s="47">
        <v>0.09</v>
      </c>
      <c r="H81" s="48">
        <f t="shared" si="8"/>
        <v>59.9936</v>
      </c>
      <c r="I81" s="51">
        <f>ROUND(E81*F81,2)</f>
        <v>165.12</v>
      </c>
      <c r="J81" s="73">
        <f>I81*G81</f>
        <v>14.8608</v>
      </c>
      <c r="K81" s="73">
        <f>I81+J81</f>
        <v>179.9808</v>
      </c>
    </row>
    <row r="82" s="1" customFormat="1" ht="96" spans="1:11">
      <c r="A82" s="35">
        <v>75</v>
      </c>
      <c r="B82" s="75" t="s">
        <v>169</v>
      </c>
      <c r="C82" s="76" t="s">
        <v>170</v>
      </c>
      <c r="D82" s="77" t="s">
        <v>64</v>
      </c>
      <c r="E82" s="79">
        <v>2</v>
      </c>
      <c r="F82" s="51">
        <v>458.71</v>
      </c>
      <c r="G82" s="47">
        <v>0.09</v>
      </c>
      <c r="H82" s="48">
        <f t="shared" si="8"/>
        <v>499.9939</v>
      </c>
      <c r="I82" s="51">
        <f>ROUND(E82*F82,2)</f>
        <v>917.42</v>
      </c>
      <c r="J82" s="73">
        <f>I82*G82</f>
        <v>82.5678</v>
      </c>
      <c r="K82" s="73">
        <f>I82+J82</f>
        <v>999.9878</v>
      </c>
    </row>
    <row r="83" s="1" customFormat="1" ht="132" spans="1:11">
      <c r="A83" s="35">
        <v>76</v>
      </c>
      <c r="B83" s="75" t="s">
        <v>171</v>
      </c>
      <c r="C83" s="76" t="s">
        <v>172</v>
      </c>
      <c r="D83" s="77" t="s">
        <v>29</v>
      </c>
      <c r="E83" s="79">
        <v>201.36</v>
      </c>
      <c r="F83" s="51">
        <v>1.37</v>
      </c>
      <c r="G83" s="47">
        <v>0.09</v>
      </c>
      <c r="H83" s="48">
        <f t="shared" si="8"/>
        <v>1.4933</v>
      </c>
      <c r="I83" s="51">
        <f>ROUND(E83*F83,2)</f>
        <v>275.86</v>
      </c>
      <c r="J83" s="73">
        <f>I83*G83</f>
        <v>24.8274</v>
      </c>
      <c r="K83" s="73">
        <f>I83+J83</f>
        <v>300.6874</v>
      </c>
    </row>
    <row r="84" s="1" customFormat="1" ht="28" customHeight="1" spans="1:11">
      <c r="A84" s="35">
        <v>77</v>
      </c>
      <c r="B84" s="52" t="s">
        <v>173</v>
      </c>
      <c r="C84" s="53"/>
      <c r="D84" s="53"/>
      <c r="E84" s="54"/>
      <c r="F84" s="51"/>
      <c r="G84" s="47"/>
      <c r="H84" s="48"/>
      <c r="I84" s="51"/>
      <c r="J84" s="73"/>
      <c r="K84" s="73"/>
    </row>
    <row r="85" s="1" customFormat="1" ht="60" spans="1:11">
      <c r="A85" s="35">
        <v>78</v>
      </c>
      <c r="B85" s="63" t="s">
        <v>174</v>
      </c>
      <c r="C85" s="56" t="s">
        <v>175</v>
      </c>
      <c r="D85" s="50" t="s">
        <v>24</v>
      </c>
      <c r="E85" s="57">
        <v>1</v>
      </c>
      <c r="F85" s="51">
        <v>73.39</v>
      </c>
      <c r="G85" s="47">
        <v>0.09</v>
      </c>
      <c r="H85" s="48">
        <f t="shared" si="8"/>
        <v>79.9951</v>
      </c>
      <c r="I85" s="51">
        <f>ROUND(E85*F85,2)</f>
        <v>73.39</v>
      </c>
      <c r="J85" s="73">
        <f>I85*G85</f>
        <v>6.6051</v>
      </c>
      <c r="K85" s="73">
        <f>I85+J85</f>
        <v>79.9951</v>
      </c>
    </row>
    <row r="86" s="1" customFormat="1" ht="84" spans="1:11">
      <c r="A86" s="35">
        <v>79</v>
      </c>
      <c r="B86" s="63" t="s">
        <v>176</v>
      </c>
      <c r="C86" s="56" t="s">
        <v>177</v>
      </c>
      <c r="D86" s="50" t="s">
        <v>55</v>
      </c>
      <c r="E86" s="57">
        <v>8</v>
      </c>
      <c r="F86" s="51">
        <v>32.11</v>
      </c>
      <c r="G86" s="47">
        <v>0.09</v>
      </c>
      <c r="H86" s="48">
        <f t="shared" si="8"/>
        <v>34.9999</v>
      </c>
      <c r="I86" s="51">
        <f>ROUND(E86*F86,2)</f>
        <v>256.88</v>
      </c>
      <c r="J86" s="73">
        <f>I86*G86</f>
        <v>23.1192</v>
      </c>
      <c r="K86" s="73">
        <f>I86+J86</f>
        <v>279.9992</v>
      </c>
    </row>
    <row r="87" s="1" customFormat="1" ht="60" spans="1:11">
      <c r="A87" s="35">
        <v>80</v>
      </c>
      <c r="B87" s="63" t="s">
        <v>178</v>
      </c>
      <c r="C87" s="56" t="s">
        <v>179</v>
      </c>
      <c r="D87" s="50" t="s">
        <v>55</v>
      </c>
      <c r="E87" s="57">
        <v>8</v>
      </c>
      <c r="F87" s="51">
        <v>82.56</v>
      </c>
      <c r="G87" s="47">
        <v>0.09</v>
      </c>
      <c r="H87" s="48">
        <f t="shared" si="8"/>
        <v>89.9904</v>
      </c>
      <c r="I87" s="51">
        <f>ROUND(E87*F87,2)</f>
        <v>660.48</v>
      </c>
      <c r="J87" s="73">
        <f>I87*G87</f>
        <v>59.4432</v>
      </c>
      <c r="K87" s="73">
        <f>I87+J87</f>
        <v>719.9232</v>
      </c>
    </row>
    <row r="88" s="1" customFormat="1" ht="96" spans="1:11">
      <c r="A88" s="35">
        <v>81</v>
      </c>
      <c r="B88" s="63" t="s">
        <v>180</v>
      </c>
      <c r="C88" s="56" t="s">
        <v>181</v>
      </c>
      <c r="D88" s="50" t="s">
        <v>24</v>
      </c>
      <c r="E88" s="57">
        <v>1</v>
      </c>
      <c r="F88" s="51">
        <v>275.22</v>
      </c>
      <c r="G88" s="47">
        <v>0.09</v>
      </c>
      <c r="H88" s="48">
        <f t="shared" si="8"/>
        <v>299.9898</v>
      </c>
      <c r="I88" s="51">
        <f>ROUND(E88*F88,2)</f>
        <v>275.22</v>
      </c>
      <c r="J88" s="73">
        <f>I88*G88</f>
        <v>24.7698</v>
      </c>
      <c r="K88" s="73">
        <f>I88+J88</f>
        <v>299.9898</v>
      </c>
    </row>
    <row r="89" s="3" customFormat="1" ht="34" customHeight="1" spans="1:11">
      <c r="A89" s="70" t="s">
        <v>19</v>
      </c>
      <c r="B89" s="80">
        <f>K89</f>
        <v>95179.3559</v>
      </c>
      <c r="C89" s="81"/>
      <c r="D89" s="82"/>
      <c r="E89" s="81"/>
      <c r="F89" s="81"/>
      <c r="G89" s="81"/>
      <c r="H89" s="83"/>
      <c r="I89" s="84">
        <f>SUM(I9:I88)</f>
        <v>87320.51</v>
      </c>
      <c r="J89" s="84">
        <f>SUM(J9:J88)</f>
        <v>7858.8459</v>
      </c>
      <c r="K89" s="84">
        <f>SUM(K9:K88)</f>
        <v>95179.3559</v>
      </c>
    </row>
    <row r="91" spans="1:1">
      <c r="A91" s="5"/>
    </row>
  </sheetData>
  <autoFilter ref="A6:XFD89">
    <extLst/>
  </autoFilter>
  <mergeCells count="19">
    <mergeCell ref="A1:K1"/>
    <mergeCell ref="A2:K2"/>
    <mergeCell ref="A3:K3"/>
    <mergeCell ref="D4:K4"/>
    <mergeCell ref="D5:K5"/>
    <mergeCell ref="F6:H6"/>
    <mergeCell ref="I6:K6"/>
    <mergeCell ref="B8:E8"/>
    <mergeCell ref="B37:E37"/>
    <mergeCell ref="B58:E58"/>
    <mergeCell ref="B73:E73"/>
    <mergeCell ref="B79:E79"/>
    <mergeCell ref="B84:E84"/>
    <mergeCell ref="B89:H89"/>
    <mergeCell ref="A6:A7"/>
    <mergeCell ref="B6:B7"/>
    <mergeCell ref="C6:C7"/>
    <mergeCell ref="D6:D7"/>
    <mergeCell ref="E6:E7"/>
  </mergeCells>
  <printOptions horizontalCentered="1"/>
  <pageMargins left="0" right="0" top="0.310416666666667" bottom="0.279166666666667" header="0.511805555555556" footer="0.511805555555556"/>
  <pageSetup paperSize="9" scale="83" orientation="landscape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报价统一格式</vt:lpstr>
      <vt:lpstr>最高限价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陈义艺</cp:lastModifiedBy>
  <dcterms:created xsi:type="dcterms:W3CDTF">2024-08-24T08:22:00Z</dcterms:created>
  <dcterms:modified xsi:type="dcterms:W3CDTF">2024-11-25T03:02:30Z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B394B204BF9346C7BFB3D0B9CEB6BF7D_13</vt:lpwstr>
  </property>
</Properties>
</file>